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DIDO PAGAMENTO BENEFICIÁRIO" sheetId="1" r:id="rId4"/>
    <sheet state="visible" name="ANÁLISE DO PEDIDO DE PAGAMENTO" sheetId="2" r:id="rId5"/>
    <sheet state="visible" name="PRINT ANÁLISE DO PEDIDO" sheetId="3" r:id="rId6"/>
  </sheets>
  <definedNames/>
  <calcPr/>
  <extLst>
    <ext uri="GoogleSheetsCustomDataVersion1">
      <go:sheetsCustomData xmlns:go="http://customooxmlschemas.google.com/" r:id="rId7" roundtripDataSignature="AMtx7mhw0qFgnpRC2IJQbQ6aZN/VhYZ24A=="/>
    </ext>
  </extLst>
</workbook>
</file>

<file path=xl/sharedStrings.xml><?xml version="1.0" encoding="utf-8"?>
<sst xmlns="http://schemas.openxmlformats.org/spreadsheetml/2006/main" count="311" uniqueCount="208">
  <si>
    <r>
      <rPr>
        <rFont val="Calibri"/>
        <b/>
        <color rgb="FF843C0B"/>
        <sz val="12.0"/>
      </rPr>
      <t xml:space="preserve">ANÁLISE DO PEDIDO DE PAGAMENTO
</t>
    </r>
    <r>
      <rPr>
        <rFont val="Calibri"/>
        <color rgb="FF000000"/>
        <sz val="12.0"/>
      </rPr>
      <t xml:space="preserve">
Tipo de pedido de pagamento: (30% INICIAL / 70% FINAL / ÚNICO) 
Situação Relativa ao IVA:
      Financiamento sobre o valor total da fatura para aqueles que sejam isentos de IVA;
      Não se financia total da fatura para aqueles que podem recuperar o IVA (p. ex. empresas);
      No caso da CM's, é preciso ver, caso a caso, porque podem estar enquadradas em diversos regimes de IVA.
</t>
    </r>
  </si>
  <si>
    <t>Educação Ambiental +Sustentável</t>
  </si>
  <si>
    <t>EduMove-te - Educar para a mobilidade sustentável</t>
  </si>
  <si>
    <t>Aviso n.º 4656-C/2019 - Diário da República, 2.ª série — N.º 55 — 19 de março de 2019</t>
  </si>
  <si>
    <t>Candidatura nº 175</t>
  </si>
  <si>
    <t>GARE - Associação para a Promoção de uma Cultura de Segurança Rodoviária</t>
  </si>
  <si>
    <t>Montante Máximo a Financiar:</t>
  </si>
  <si>
    <t>Nº de Candidatura:</t>
  </si>
  <si>
    <t>Beneficiário:</t>
  </si>
  <si>
    <t>% Máxima de Financiamento:</t>
  </si>
  <si>
    <t>P E D I D O   D E   PA G A M E N T O</t>
  </si>
  <si>
    <t>Tipo de Pagamento:</t>
  </si>
  <si>
    <t>Intermédio; Até 30% do Valor Máximo a Financiar</t>
  </si>
  <si>
    <t>Demonstração da execução financeira das operações</t>
  </si>
  <si>
    <t>Componente / Ação / Rubrica do orçamento</t>
  </si>
  <si>
    <t>Fornecedor</t>
  </si>
  <si>
    <t>Situação Enquadramento IVA:</t>
  </si>
  <si>
    <t>Tipo de
Documento</t>
  </si>
  <si>
    <t>Beneficiário tem isenção de IVA para operações envolvidas no projeto; logo IVA é financiado</t>
  </si>
  <si>
    <t>Nº
Documento</t>
  </si>
  <si>
    <t>Data do documento</t>
  </si>
  <si>
    <t>Produto / Serviço</t>
  </si>
  <si>
    <r>
      <rPr>
        <rFont val="Arial Narrow"/>
        <b/>
        <color rgb="FF000000"/>
        <sz val="14.0"/>
      </rPr>
      <t xml:space="preserve">A N Á L I S E   D O   P E D I D O   D E   PA G A M E N T O - </t>
    </r>
    <r>
      <rPr>
        <rFont val="Arial Narrow"/>
        <b/>
        <color rgb="FFFF0000"/>
        <sz val="14.0"/>
      </rPr>
      <t>Pagamento Intermédio (email 15-10-2019)</t>
    </r>
  </si>
  <si>
    <t>Valor da fatura €
(s/ IVA)</t>
  </si>
  <si>
    <t>Valor IVA €</t>
  </si>
  <si>
    <t>Demonstração da execução financeira das operações e validação do pedido de pagamento</t>
  </si>
  <si>
    <t>TOTAL €</t>
  </si>
  <si>
    <t>NIF</t>
  </si>
  <si>
    <t>Nome/Identificação</t>
  </si>
  <si>
    <t>COORDENAÇÂO</t>
  </si>
  <si>
    <t>Nº de
Documento</t>
  </si>
  <si>
    <t>Data do
documento</t>
  </si>
  <si>
    <t>Valor elegível
da fatura</t>
  </si>
  <si>
    <t>Valor
IVA elegível</t>
  </si>
  <si>
    <t>Valor não elegível
da fatura</t>
  </si>
  <si>
    <t>Comprovativos de Pagamento</t>
  </si>
  <si>
    <t>P LANO DE COMUNICAÇÃO</t>
  </si>
  <si>
    <t>Taxa de financiamento</t>
  </si>
  <si>
    <t>Despesa validada</t>
  </si>
  <si>
    <t>Valor a financiar</t>
  </si>
  <si>
    <t xml:space="preserve">Evidências física </t>
  </si>
  <si>
    <t>Observações</t>
  </si>
  <si>
    <t>Criuação da Imagem, sites, redes sociais</t>
  </si>
  <si>
    <t>GARE</t>
  </si>
  <si>
    <t>Documento interno</t>
  </si>
  <si>
    <t>13.11.2019</t>
  </si>
  <si>
    <t>Tipo</t>
  </si>
  <si>
    <t>Criação de imagem do projeto</t>
  </si>
  <si>
    <t>Referência</t>
  </si>
  <si>
    <t>Data</t>
  </si>
  <si>
    <t>de execução (S/N)</t>
  </si>
  <si>
    <t>Doc 1</t>
  </si>
  <si>
    <t>Mionitorização e alojamento</t>
  </si>
  <si>
    <t>WORDPRESS</t>
  </si>
  <si>
    <t>IE 3255131SH</t>
  </si>
  <si>
    <t>18.10-2019</t>
  </si>
  <si>
    <t>Alojamento e monitorização</t>
  </si>
  <si>
    <t>Doc 2</t>
  </si>
  <si>
    <t>Conceção e intervenção performativa</t>
  </si>
  <si>
    <t>Pimtaí - Associação Cultural</t>
  </si>
  <si>
    <t>Fatura</t>
  </si>
  <si>
    <t>03.10.2019</t>
  </si>
  <si>
    <t>Intervenção performativa</t>
  </si>
  <si>
    <t>Doc 3</t>
  </si>
  <si>
    <t>MESA DA MOBILIDADE</t>
  </si>
  <si>
    <t>Conceção</t>
  </si>
  <si>
    <t>Mesas</t>
  </si>
  <si>
    <t>BEACH &amp; POOL</t>
  </si>
  <si>
    <t>DE 228 125 720</t>
  </si>
  <si>
    <t>01.10.2019</t>
  </si>
  <si>
    <t>6 Mesas</t>
  </si>
  <si>
    <t>Doc 4</t>
  </si>
  <si>
    <t>Folhas magnéticas</t>
  </si>
  <si>
    <t>MAGSY</t>
  </si>
  <si>
    <t>CZ 26230224</t>
  </si>
  <si>
    <t>FVEU-1225/2019</t>
  </si>
  <si>
    <t>22.10.2019</t>
  </si>
  <si>
    <t>Placa magnética</t>
  </si>
  <si>
    <t>Doc 5</t>
  </si>
  <si>
    <t>Design de todos os produtos associados</t>
  </si>
  <si>
    <t>Documento Interno</t>
  </si>
  <si>
    <t>Design de vários produtos</t>
  </si>
  <si>
    <t>Impressão</t>
  </si>
  <si>
    <t>DAC PUBLICIDADE</t>
  </si>
  <si>
    <t>fatura</t>
  </si>
  <si>
    <t>DAC2019/66</t>
  </si>
  <si>
    <t>06.11.2019</t>
  </si>
  <si>
    <t>Impressão de Mapa de Évora</t>
  </si>
  <si>
    <t>Doc 6</t>
  </si>
  <si>
    <t>EXPOSIÇÃO DA MOBILIDADE</t>
  </si>
  <si>
    <t>Impressão de todos os materiais associados</t>
  </si>
  <si>
    <t>DAC2019/65</t>
  </si>
  <si>
    <t>Impressão de paineis</t>
  </si>
  <si>
    <t>Doc 7</t>
  </si>
  <si>
    <t>Estrutura de Ferro</t>
  </si>
  <si>
    <t>Manuel Inácio Caleço Fontainhas</t>
  </si>
  <si>
    <t>01/33</t>
  </si>
  <si>
    <t>16.10.2019</t>
  </si>
  <si>
    <t>Doc 8</t>
  </si>
  <si>
    <t>AÇÕES NAS ESCOLAS</t>
  </si>
  <si>
    <t>Custo total da execução do projeto</t>
  </si>
  <si>
    <t>PLANO DE MOBILIDADE</t>
  </si>
  <si>
    <t xml:space="preserve">Design </t>
  </si>
  <si>
    <t>Documento intewrno</t>
  </si>
  <si>
    <t>Design de produtos</t>
  </si>
  <si>
    <t>EBORPAPERS</t>
  </si>
  <si>
    <t>Fatura / RECIBO</t>
  </si>
  <si>
    <t>FR 2018-2018W/934</t>
  </si>
  <si>
    <t>Tinteiros + papel</t>
  </si>
  <si>
    <t>Doc 9</t>
  </si>
  <si>
    <t>FAC 2018-2018W/4864</t>
  </si>
  <si>
    <t>08.11.2019</t>
  </si>
  <si>
    <t>Impressora</t>
  </si>
  <si>
    <t>Doc 10</t>
  </si>
  <si>
    <t>NOTA: O pedido de pagamento é efetuado com a submissão pelo beneficiário do Relatório, acompanhado das faturas e comprovativos de pagamento</t>
  </si>
  <si>
    <t>MONITORIZAÇÃO DA QUALIDADE DO AR</t>
  </si>
  <si>
    <t>T O T A L   A   P A G A R</t>
  </si>
  <si>
    <t>Fabrico, instalação, montagem e consultadoria</t>
  </si>
  <si>
    <t>BRABEC, Lda</t>
  </si>
  <si>
    <t>FT 2019/3</t>
  </si>
  <si>
    <t>07.11.2019</t>
  </si>
  <si>
    <t>Sensor monitorização do ar</t>
  </si>
  <si>
    <t>Doc 11</t>
  </si>
  <si>
    <t>FT 2019/4</t>
  </si>
  <si>
    <t>Doc 12</t>
  </si>
  <si>
    <t>Sensor  para qualidade do ar</t>
  </si>
  <si>
    <t>AMAZON</t>
  </si>
  <si>
    <t>FR 35 850 728 452</t>
  </si>
  <si>
    <t>858657105-2019-797</t>
  </si>
  <si>
    <t>12.10.2019</t>
  </si>
  <si>
    <t>Doc 13</t>
  </si>
  <si>
    <t>Documentos adicionais requeridos:</t>
  </si>
  <si>
    <t>SEMINÁRIO FINAL</t>
  </si>
  <si>
    <t>DESPESAS DIVERSAS</t>
  </si>
  <si>
    <t>PEÇAGRICOLA</t>
  </si>
  <si>
    <t>Fatura / Recibo</t>
  </si>
  <si>
    <t>VDIN119/250</t>
  </si>
  <si>
    <t>14.10.2019</t>
  </si>
  <si>
    <t>Chapa de matricula Lisa</t>
  </si>
  <si>
    <t>Doc 14</t>
  </si>
  <si>
    <t>GESTWARE</t>
  </si>
  <si>
    <t>Valor a pagar</t>
  </si>
  <si>
    <t>Fatura simplificada</t>
  </si>
  <si>
    <t>22/131224</t>
  </si>
  <si>
    <t>Anilha</t>
  </si>
  <si>
    <t>Doc 15</t>
  </si>
  <si>
    <t>BIG MAT</t>
  </si>
  <si>
    <t>FS 20198/17682</t>
  </si>
  <si>
    <t>04.11-2019</t>
  </si>
  <si>
    <t>Anilhas</t>
  </si>
  <si>
    <t>Doc 16</t>
  </si>
  <si>
    <t>BRICOMARCHÉ</t>
  </si>
  <si>
    <t>FT 2530011219/5404</t>
  </si>
  <si>
    <t>Corda entrançada</t>
  </si>
  <si>
    <t>Doc 17</t>
  </si>
  <si>
    <t>LOJA CHINESA</t>
  </si>
  <si>
    <t>19.10.2019</t>
  </si>
  <si>
    <t>Extensão electrica</t>
  </si>
  <si>
    <t>Doc 18</t>
  </si>
  <si>
    <t>Documentos recebidos:</t>
  </si>
  <si>
    <t>EVORA HOME</t>
  </si>
  <si>
    <t>17.10.2019</t>
  </si>
  <si>
    <t>Adaptador tomadas</t>
  </si>
  <si>
    <t>Doc 19</t>
  </si>
  <si>
    <r>
      <rPr>
        <rFont val="Calibri"/>
        <color rgb="FF000000"/>
        <sz val="11.0"/>
      </rPr>
      <t>•</t>
    </r>
    <r>
      <rPr>
        <rFont val="Arial Narrow"/>
        <color rgb="FF000000"/>
        <sz val="11.0"/>
      </rPr>
      <t xml:space="preserve"> Faturas e respetivos comprovativos de pagamento;</t>
    </r>
  </si>
  <si>
    <t>AKI</t>
  </si>
  <si>
    <t>05290311/0143276</t>
  </si>
  <si>
    <r>
      <rPr>
        <rFont val="Calibri"/>
        <color rgb="FF000000"/>
        <sz val="11.0"/>
      </rPr>
      <t>•</t>
    </r>
    <r>
      <rPr>
        <rFont val="Arial Narrow"/>
        <color rgb="FF000000"/>
        <sz val="11.0"/>
      </rPr>
      <t xml:space="preserve"> Faturas e respetivos comprovativos de pagamento;</t>
    </r>
  </si>
  <si>
    <t>Buchas e esticadores</t>
  </si>
  <si>
    <t>Doc 20</t>
  </si>
  <si>
    <t>STAPLES</t>
  </si>
  <si>
    <r>
      <rPr>
        <rFont val="Calibri"/>
        <color rgb="FF000000"/>
        <sz val="11.0"/>
      </rPr>
      <t>•</t>
    </r>
    <r>
      <rPr>
        <rFont val="Arial Narrow"/>
        <color rgb="FF000000"/>
        <sz val="11.0"/>
      </rPr>
      <t xml:space="preserve"> Declaração de consentimento para consulta da situação tributária e contributiva do beneficiário, relativamente à administração fiscal e a segurança social, ou certidão emitida pelas entidades correspondentes, válida, que ateste que tem a situação contributiva regularizada;</t>
    </r>
  </si>
  <si>
    <t>Fatura recibo</t>
  </si>
  <si>
    <t>1902192/0006016</t>
  </si>
  <si>
    <t>Pagamentos anteriores</t>
  </si>
  <si>
    <t>18.10.2019</t>
  </si>
  <si>
    <t>Pasta desenhos</t>
  </si>
  <si>
    <t>Doc 21</t>
  </si>
  <si>
    <t>ESN276 4695I</t>
  </si>
  <si>
    <t>141469901-2019-8824</t>
  </si>
  <si>
    <t>13.10.2019</t>
  </si>
  <si>
    <t>Ventosas</t>
  </si>
  <si>
    <r>
      <rPr>
        <rFont val="Calibri"/>
        <color rgb="FF000000"/>
        <sz val="11.0"/>
      </rPr>
      <t>•</t>
    </r>
    <r>
      <rPr>
        <rFont val="Arial Narrow"/>
        <color rgb="FF000000"/>
        <sz val="11.0"/>
      </rPr>
      <t xml:space="preserve"> Certificado da Direção de Serviços do IVA, comprovativo do enquadramento do beneficiário e das atividades a desenvolver no âmbito da operação, em termos de regime de dedução do IVA suportado com o investimento previsto na operação ou comprovativo do pedido junto da Direção de Serviços do IVA.</t>
    </r>
  </si>
  <si>
    <t>Doc 22</t>
  </si>
  <si>
    <t>FS 20198/15022</t>
  </si>
  <si>
    <t>20.09.2019</t>
  </si>
  <si>
    <t>Doc 23</t>
  </si>
  <si>
    <t>Montante</t>
  </si>
  <si>
    <t>05290111/01177464</t>
  </si>
  <si>
    <t>19.09.2019</t>
  </si>
  <si>
    <t>Ganchos e ventosas</t>
  </si>
  <si>
    <t>Doc 24</t>
  </si>
  <si>
    <r>
      <rPr>
        <rFont val="Calibri"/>
        <color rgb="FF000000"/>
        <sz val="11.0"/>
      </rPr>
      <t>•</t>
    </r>
    <r>
      <rPr>
        <rFont val="Arial Narrow"/>
        <color rgb="FF000000"/>
        <sz val="11.0"/>
      </rPr>
      <t xml:space="preserve"> Declaração de consentimento para consulta da situação tributária e contributiva do beneficiário, relativamente à administração fiscal e a segurança social, ou certidão emitida pelas entidades correspondentes, válida, que ateste que tem a situação contributiva regularizada;</t>
    </r>
  </si>
  <si>
    <t>DESPESAS GERAIS DA GARE</t>
  </si>
  <si>
    <t>T O T A L   P A G A M E N T O S</t>
  </si>
  <si>
    <t>Despesas gerais</t>
  </si>
  <si>
    <t>Despesas de Gestão / Secretariado</t>
  </si>
  <si>
    <r>
      <rPr>
        <rFont val="Calibri"/>
        <color rgb="FF000000"/>
        <sz val="11.0"/>
      </rPr>
      <t>•</t>
    </r>
    <r>
      <rPr>
        <rFont val="Arial Narrow"/>
        <color rgb="FF000000"/>
        <sz val="11.0"/>
      </rPr>
      <t xml:space="preserve"> Certificado da Direção de Serviços do IVA, comprovativo do enquadramento do beneficiário e das atividades a desenvolver no âmbito da operação, em termos de regime de dedução do IVA suportado com o investimento previsto na operação ou comprovativo do pedido junto da Direção de Serviços do IVA.</t>
    </r>
  </si>
  <si>
    <t>Contabilidade associada ao projeto</t>
  </si>
  <si>
    <t>VALIDAÇÃO</t>
  </si>
  <si>
    <t>G E S T Ã O   D E   P E D I D O S   D E   P A G A M E N T O</t>
  </si>
  <si>
    <t>1º Pedido</t>
  </si>
  <si>
    <r>
      <rPr>
        <rFont val="Calibri"/>
        <color rgb="FF000000"/>
        <sz val="11.0"/>
      </rPr>
      <t>•</t>
    </r>
    <r>
      <rPr>
        <rFont val="Arial Narrow"/>
        <color rgb="FF000000"/>
        <sz val="11.0"/>
      </rPr>
      <t xml:space="preserve"> Faturas e respetivos comprovativos de pagamento;</t>
    </r>
  </si>
  <si>
    <t>2º Pedido</t>
  </si>
  <si>
    <t>Pedido Único</t>
  </si>
  <si>
    <r>
      <rPr>
        <rFont val="Calibri"/>
        <color rgb="FF000000"/>
        <sz val="11.0"/>
      </rPr>
      <t>•</t>
    </r>
    <r>
      <rPr>
        <rFont val="Arial Narrow"/>
        <color rgb="FF000000"/>
        <sz val="11.0"/>
      </rPr>
      <t xml:space="preserve"> Declaração de consentimento para consulta da situação tributária e contributiva do beneficiário, relativamente à administração fiscal e a segurança social, ou certidão emitida pelas entidades correspondentes, válida, que ateste que tem a situação contributiva regularizada;</t>
    </r>
  </si>
  <si>
    <r>
      <rPr>
        <rFont val="Calibri"/>
        <color rgb="FF000000"/>
        <sz val="11.0"/>
      </rPr>
      <t>•</t>
    </r>
    <r>
      <rPr>
        <rFont val="Arial Narrow"/>
        <color rgb="FF000000"/>
        <sz val="11.0"/>
      </rPr>
      <t xml:space="preserve"> Certificado da Direção de Serviços do IVA, comprovativo do enquadramento do beneficiário e das atividades a desenvolver no âmbito da operação, em termos de regime de dedução do IVA suportado com o investimento previsto na operação ou comprovativo do pedido junto da Direção de Serviços do IVA.</t>
    </r>
  </si>
  <si>
    <t>Montante máximo a financiar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</si>
</sst>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\ [$€-816]_-;\-* #,##0.00\ [$€-816]_-;_-* \-??\ [$€-816]_-;_-@"/>
    <numFmt numFmtId="165" formatCode="_-* #,##0.00&quot; €&quot;_-;\-* #,##0.00&quot; €&quot;_-;_-* \-??&quot; €&quot;_-;_-@"/>
    <numFmt numFmtId="166" formatCode="#,##0.00&quot; €&quot;"/>
    <numFmt numFmtId="167" formatCode="[$-816]DD/MM/YYYY"/>
  </numFmts>
  <fonts count="32">
    <font>
      <sz val="11.0"/>
      <color rgb="FF000000"/>
      <name val="Calibri"/>
    </font>
    <font>
      <sz val="12.0"/>
      <color rgb="FF000000"/>
      <name val="Calibri"/>
    </font>
    <font/>
    <font>
      <b/>
      <sz val="12.0"/>
      <color rgb="FF843C0B"/>
      <name val="Calibri"/>
    </font>
    <font>
      <b/>
      <sz val="14.0"/>
      <color rgb="FF76923C"/>
      <name val="Arial Narrow"/>
    </font>
    <font>
      <b/>
      <sz val="18.0"/>
      <color rgb="FF76923C"/>
      <name val="Arial Narrow"/>
    </font>
    <font>
      <b/>
      <i/>
      <sz val="10.0"/>
      <color rgb="FF000000"/>
      <name val="Arial Narrow"/>
    </font>
    <font>
      <sz val="12.0"/>
      <color rgb="FF000000"/>
      <name val="Arial Narrow"/>
    </font>
    <font>
      <b/>
      <sz val="20.0"/>
      <color rgb="FF76923C"/>
      <name val="Arial Narrow"/>
    </font>
    <font>
      <b/>
      <sz val="14.0"/>
      <color rgb="FF000000"/>
      <name val="Arial Narrow"/>
    </font>
    <font>
      <b/>
      <sz val="18.0"/>
      <color rgb="FF000000"/>
      <name val="Arial Narrow"/>
    </font>
    <font>
      <i/>
      <sz val="12.0"/>
      <color rgb="FF000000"/>
      <name val="Arial Narrow"/>
    </font>
    <font>
      <i/>
      <sz val="18.0"/>
      <color rgb="FF000000"/>
      <name val="Arial Narrow"/>
    </font>
    <font>
      <b/>
      <sz val="10.0"/>
      <color rgb="FFFFFFFF"/>
      <name val="Arial Narrow"/>
    </font>
    <font>
      <b/>
      <sz val="10.0"/>
      <color rgb="FFFF0000"/>
      <name val="Arial Narrow"/>
    </font>
    <font>
      <b/>
      <sz val="11.0"/>
      <color rgb="FFFFFFFF"/>
      <name val="Arial Narrow"/>
    </font>
    <font>
      <sz val="11.0"/>
      <color rgb="FF000000"/>
      <name val="Arial Narrow"/>
    </font>
    <font>
      <b/>
      <sz val="11.0"/>
      <color rgb="FF002060"/>
      <name val="Arial Narrow"/>
    </font>
    <font>
      <sz val="11.0"/>
      <color rgb="FF002060"/>
      <name val="Arial Narrow"/>
    </font>
    <font>
      <sz val="11.0"/>
      <color rgb="FF203864"/>
      <name val="Arial Narrow"/>
    </font>
    <font>
      <b/>
      <sz val="12.0"/>
      <color rgb="FF000000"/>
      <name val="Arial Narrow"/>
    </font>
    <font>
      <b/>
      <sz val="11.0"/>
      <color rgb="FF203864"/>
      <name val="Arial Narrow"/>
    </font>
    <font>
      <i/>
      <sz val="10.0"/>
      <color rgb="FF000000"/>
      <name val="Arial Narrow"/>
    </font>
    <font>
      <b/>
      <sz val="14.0"/>
      <color rgb="FF002060"/>
      <name val="Calibri"/>
    </font>
    <font>
      <b/>
      <sz val="11.0"/>
      <color rgb="FF000000"/>
      <name val="Arial Narrow"/>
    </font>
    <font>
      <b/>
      <i/>
      <sz val="10.0"/>
      <color rgb="FF203864"/>
      <name val="Calibri"/>
    </font>
    <font>
      <i/>
      <sz val="10.0"/>
      <color rgb="FF000000"/>
      <name val="Calibri"/>
    </font>
    <font>
      <b/>
      <i/>
      <sz val="10.0"/>
      <color rgb="FF000000"/>
      <name val="Calibri"/>
    </font>
    <font>
      <sz val="12.0"/>
      <color rgb="FF843C0B"/>
      <name val="Calibri"/>
    </font>
    <font>
      <b/>
      <sz val="12.0"/>
      <color rgb="FF203864"/>
      <name val="Arial Narrow"/>
    </font>
    <font>
      <b/>
      <i/>
      <sz val="11.0"/>
      <color rgb="FF000000"/>
      <name val="Arial Narrow"/>
    </font>
    <font>
      <i/>
      <sz val="9.0"/>
      <color rgb="FFFF0000"/>
      <name val="Arial Narrow"/>
    </font>
  </fonts>
  <fills count="11">
    <fill>
      <patternFill patternType="none"/>
    </fill>
    <fill>
      <patternFill patternType="lightGray"/>
    </fill>
    <fill>
      <patternFill patternType="solid">
        <fgColor rgb="FF203864"/>
        <bgColor rgb="FF203864"/>
      </patternFill>
    </fill>
    <fill>
      <patternFill patternType="solid">
        <fgColor rgb="FF806000"/>
        <bgColor rgb="FF806000"/>
      </patternFill>
    </fill>
    <fill>
      <patternFill patternType="solid">
        <fgColor rgb="FFFFF2CC"/>
        <bgColor rgb="FFFFF2CC"/>
      </patternFill>
    </fill>
    <fill>
      <patternFill patternType="solid">
        <fgColor rgb="FF548235"/>
        <bgColor rgb="FF548235"/>
      </patternFill>
    </fill>
    <fill>
      <patternFill patternType="solid">
        <fgColor rgb="FFE2F0D9"/>
        <bgColor rgb="FFE2F0D9"/>
      </patternFill>
    </fill>
    <fill>
      <patternFill patternType="solid">
        <fgColor rgb="FFC55A11"/>
        <bgColor rgb="FFC55A11"/>
      </patternFill>
    </fill>
    <fill>
      <patternFill patternType="solid">
        <fgColor rgb="FFFFFF00"/>
        <bgColor rgb="FFFFFF00"/>
      </patternFill>
    </fill>
    <fill>
      <patternFill patternType="solid">
        <fgColor rgb="FFD6DCE5"/>
        <bgColor rgb="FFD6DCE5"/>
      </patternFill>
    </fill>
    <fill>
      <patternFill patternType="solid">
        <fgColor rgb="FFFFD966"/>
        <bgColor rgb="FFFFD966"/>
      </patternFill>
    </fill>
  </fills>
  <borders count="52">
    <border/>
    <border>
      <left/>
      <top/>
      <bottom/>
    </border>
    <border>
      <top/>
      <bottom/>
    </border>
    <border>
      <right/>
      <top/>
      <bottom/>
    </border>
    <border>
      <left style="thin">
        <color rgb="FF203864"/>
      </left>
      <top style="thin">
        <color rgb="FF203864"/>
      </top>
    </border>
    <border>
      <top style="thin">
        <color rgb="FF203864"/>
      </top>
    </border>
    <border>
      <right style="thin">
        <color rgb="FF203864"/>
      </right>
      <top style="thin">
        <color rgb="FF203864"/>
      </top>
    </border>
    <border>
      <left style="thin">
        <color rgb="FF203864"/>
      </left>
    </border>
    <border>
      <right style="thin">
        <color rgb="FF203864"/>
      </right>
    </border>
    <border>
      <left/>
      <right/>
      <top/>
      <bottom/>
    </border>
    <border>
      <left style="thin">
        <color rgb="FF203864"/>
      </left>
      <bottom style="thin">
        <color rgb="FF203864"/>
      </bottom>
    </border>
    <border>
      <bottom style="thin">
        <color rgb="FF203864"/>
      </bottom>
    </border>
    <border>
      <left style="thin">
        <color rgb="FFFFF2CC"/>
      </left>
      <right style="thin">
        <color rgb="FFFFF2CC"/>
      </right>
      <top style="thin">
        <color rgb="FFFFF2CC"/>
      </top>
    </border>
    <border>
      <left style="thin">
        <color rgb="FFFFF2CC"/>
      </left>
      <top style="thin">
        <color rgb="FFFFF2CC"/>
      </top>
      <bottom style="thin">
        <color rgb="FFFFF2CC"/>
      </bottom>
    </border>
    <border>
      <right style="thin">
        <color rgb="FFFFF2CC"/>
      </right>
      <top style="thin">
        <color rgb="FFFFF2CC"/>
      </top>
      <bottom style="thin">
        <color rgb="FFFFF2CC"/>
      </bottom>
    </border>
    <border>
      <right style="thin">
        <color rgb="FF203864"/>
      </right>
      <bottom style="thin">
        <color rgb="FF203864"/>
      </bottom>
    </border>
    <border>
      <left style="thin">
        <color rgb="FF203864"/>
      </left>
      <right style="thin">
        <color rgb="FFFFF2CC"/>
      </right>
      <top style="thin">
        <color rgb="FF203864"/>
      </top>
    </border>
    <border>
      <left style="thin">
        <color rgb="FFFFF2CC"/>
      </left>
      <top style="thin">
        <color rgb="FF203864"/>
      </top>
      <bottom style="thin">
        <color rgb="FFFFF2CC"/>
      </bottom>
    </border>
    <border>
      <left style="thin">
        <color rgb="FFFFF2CC"/>
      </left>
      <right style="thin">
        <color rgb="FFFFF2CC"/>
      </right>
      <top style="thin">
        <color rgb="FF203864"/>
      </top>
      <bottom style="thin">
        <color rgb="FFFFF2CC"/>
      </bottom>
    </border>
    <border>
      <left style="thin">
        <color rgb="FFFFF2CC"/>
      </left>
      <right style="thin">
        <color rgb="FFFFF2CC"/>
      </right>
      <bottom/>
    </border>
    <border>
      <left style="thin">
        <color rgb="FFFFF2CC"/>
      </left>
      <right style="thin">
        <color rgb="FFFFF2CC"/>
      </right>
      <top style="thin">
        <color rgb="FFFFF2CC"/>
      </top>
      <bottom/>
    </border>
    <border>
      <left style="thin">
        <color rgb="FFFFF2CC"/>
      </left>
      <right style="thin">
        <color rgb="FFFFF2CC"/>
      </right>
      <top style="thin">
        <color rgb="FF203864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2CC"/>
      </right>
      <top style="thin">
        <color rgb="FF203864"/>
      </top>
      <bottom style="thin">
        <color rgb="FFFFF2CC"/>
      </bottom>
    </border>
    <border>
      <left style="thin">
        <color rgb="FFFFF2CC"/>
      </left>
      <right style="thin">
        <color rgb="FF203864"/>
      </right>
      <top style="thin">
        <color rgb="FF203864"/>
      </top>
    </border>
    <border>
      <top style="thin">
        <color rgb="FF203864"/>
      </top>
      <bottom style="thin">
        <color rgb="FFFFF2CC"/>
      </bottom>
    </border>
    <border>
      <left style="thin">
        <color rgb="FFFFF2CC"/>
      </left>
      <right style="thin">
        <color rgb="FFFFF2CC"/>
      </right>
      <top style="thin">
        <color rgb="FF203864"/>
      </top>
      <bottom/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203864"/>
      </bottom>
    </border>
    <border>
      <left style="thin">
        <color rgb="FF203864"/>
      </left>
      <right style="thin">
        <color rgb="FF203864"/>
      </right>
      <bottom style="thin">
        <color rgb="FF203864"/>
      </bottom>
    </border>
    <border>
      <left style="thin">
        <color rgb="FF203864"/>
      </left>
      <right style="thin">
        <color rgb="FFFFF2CC"/>
      </right>
      <bottom style="thin">
        <color rgb="FF203864"/>
      </bottom>
    </border>
    <border>
      <left style="thin">
        <color rgb="FFFFF2CC"/>
      </left>
      <right style="thin">
        <color rgb="FFFFF2CC"/>
      </right>
      <bottom style="thin">
        <color rgb="FF203864"/>
      </bottom>
    </border>
    <border>
      <left style="thin">
        <color rgb="FFFFF2CC"/>
      </left>
      <right style="thin">
        <color rgb="FF203864"/>
      </right>
      <bottom style="thin">
        <color rgb="FF203864"/>
      </bottom>
    </border>
    <border>
      <left style="thin">
        <color rgb="FFFFF2CC"/>
      </left>
      <right style="thin">
        <color rgb="FFFFF2CC"/>
      </right>
      <top/>
      <bottom style="thin">
        <color rgb="FF203864"/>
      </bottom>
    </border>
    <border>
      <left style="thin">
        <color rgb="FF203864"/>
      </left>
      <right style="thin">
        <color rgb="FF203864"/>
      </right>
      <top style="thin">
        <color rgb="FF203864"/>
      </top>
      <bottom style="thin">
        <color rgb="FF203864"/>
      </bottom>
    </border>
    <border>
      <left style="thin">
        <color rgb="FF203864"/>
      </left>
      <right style="thin">
        <color rgb="FF203864"/>
      </right>
      <top style="thin">
        <color rgb="FFFFF2CC"/>
      </top>
      <bottom style="thin">
        <color rgb="FF203864"/>
      </bottom>
    </border>
    <border>
      <right style="thin">
        <color rgb="FF203864"/>
      </right>
      <top style="thin">
        <color rgb="FF203864"/>
      </top>
      <bottom style="thin">
        <color rgb="FF203864"/>
      </bottom>
    </border>
    <border>
      <left style="thin">
        <color rgb="FF203864"/>
      </left>
      <top style="thin">
        <color rgb="FF203864"/>
      </top>
      <bottom style="thin">
        <color rgb="FF203864"/>
      </bottom>
    </border>
    <border>
      <top style="thin">
        <color rgb="FF203864"/>
      </top>
      <bottom style="thin">
        <color rgb="FF203864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1" fillId="3" fontId="1" numFmtId="0" xfId="0" applyAlignment="1" applyBorder="1" applyFill="1" applyFont="1">
      <alignment horizontal="center" shrinkToFit="0" vertical="bottom" wrapText="0"/>
    </xf>
    <xf borderId="3" fillId="0" fontId="2" numFmtId="0" xfId="0" applyBorder="1" applyFont="1"/>
    <xf borderId="0" fillId="0" fontId="1" numFmtId="0" xfId="0" applyAlignment="1" applyFont="1">
      <alignment shrinkToFit="0" vertical="bottom" wrapText="0"/>
    </xf>
    <xf borderId="4" fillId="4" fontId="3" numFmtId="0" xfId="0" applyAlignment="1" applyBorder="1" applyFill="1" applyFont="1">
      <alignment horizontal="left" shrinkToFit="0" vertical="top" wrapText="1"/>
    </xf>
    <xf borderId="5" fillId="0" fontId="2" numFmtId="0" xfId="0" applyBorder="1" applyFont="1"/>
    <xf borderId="0" fillId="0" fontId="4" numFmtId="0" xfId="0" applyAlignment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5" numFmtId="0" xfId="0" applyAlignment="1" applyFont="1">
      <alignment horizontal="center" shrinkToFit="0" vertical="center" wrapText="0"/>
    </xf>
    <xf borderId="0" fillId="0" fontId="6" numFmtId="0" xfId="0" applyAlignment="1" applyFont="1">
      <alignment horizontal="center" shrinkToFit="0" vertical="center" wrapText="0"/>
    </xf>
    <xf borderId="1" fillId="5" fontId="1" numFmtId="0" xfId="0" applyAlignment="1" applyBorder="1" applyFill="1" applyFont="1">
      <alignment horizontal="center" shrinkToFit="0" vertical="bottom" wrapText="0"/>
    </xf>
    <xf borderId="0" fillId="0" fontId="7" numFmtId="0" xfId="0" applyAlignment="1" applyFont="1">
      <alignment horizontal="left" shrinkToFit="0" vertical="bottom" wrapText="1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horizontal="left" shrinkToFit="0" vertical="bottom" wrapText="0"/>
    </xf>
    <xf borderId="9" fillId="6" fontId="7" numFmtId="164" xfId="0" applyAlignment="1" applyBorder="1" applyFill="1" applyFont="1" applyNumberFormat="1">
      <alignment shrinkToFit="0" vertical="bottom" wrapText="0"/>
    </xf>
    <xf borderId="9" fillId="6" fontId="7" numFmtId="165" xfId="0" applyAlignment="1" applyBorder="1" applyFont="1" applyNumberFormat="1">
      <alignment shrinkToFit="0" vertical="bottom" wrapText="0"/>
    </xf>
    <xf borderId="0" fillId="0" fontId="7" numFmtId="166" xfId="0" applyAlignment="1" applyFont="1" applyNumberFormat="1">
      <alignment horizontal="left" shrinkToFit="0" vertical="bottom" wrapText="0"/>
    </xf>
    <xf borderId="1" fillId="6" fontId="7" numFmtId="9" xfId="0" applyAlignment="1" applyBorder="1" applyFont="1" applyNumberFormat="1">
      <alignment horizontal="left" shrinkToFit="0" vertical="bottom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horizontal="center" shrinkToFit="0" vertical="center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0" xfId="0" applyAlignment="1" applyFont="1">
      <alignment shrinkToFit="0" vertical="bottom" wrapText="0"/>
    </xf>
    <xf borderId="10" fillId="0" fontId="2" numFmtId="0" xfId="0" applyBorder="1" applyFont="1"/>
    <xf borderId="11" fillId="0" fontId="2" numFmtId="0" xfId="0" applyBorder="1" applyFont="1"/>
    <xf borderId="12" fillId="2" fontId="13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0"/>
    </xf>
    <xf borderId="13" fillId="2" fontId="15" numFmtId="0" xfId="0" applyAlignment="1" applyBorder="1" applyFont="1">
      <alignment horizontal="center" shrinkToFit="0" vertical="center" wrapText="0"/>
    </xf>
    <xf borderId="14" fillId="0" fontId="2" numFmtId="0" xfId="0" applyBorder="1" applyFont="1"/>
    <xf borderId="0" fillId="0" fontId="7" numFmtId="0" xfId="0" applyAlignment="1" applyFont="1">
      <alignment horizontal="right" shrinkToFit="0" vertical="center" wrapText="0"/>
    </xf>
    <xf borderId="12" fillId="2" fontId="15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2" fillId="2" fontId="15" numFmtId="0" xfId="0" applyAlignment="1" applyBorder="1" applyFont="1">
      <alignment horizontal="center" shrinkToFit="0" vertical="center" wrapText="0"/>
    </xf>
    <xf borderId="16" fillId="2" fontId="13" numFmtId="0" xfId="0" applyAlignment="1" applyBorder="1" applyFont="1">
      <alignment horizontal="center" shrinkToFit="0" vertical="center" wrapText="1"/>
    </xf>
    <xf borderId="17" fillId="2" fontId="15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3" fontId="15" numFmtId="0" xfId="0" applyAlignment="1" applyBorder="1" applyFont="1">
      <alignment horizontal="center" shrinkToFit="0" vertical="center" wrapText="0"/>
    </xf>
    <xf borderId="19" fillId="0" fontId="2" numFmtId="0" xfId="0" applyBorder="1" applyFont="1"/>
    <xf borderId="12" fillId="3" fontId="15" numFmtId="0" xfId="0" applyAlignment="1" applyBorder="1" applyFont="1">
      <alignment horizontal="center" shrinkToFit="0" vertical="center" wrapText="0"/>
    </xf>
    <xf borderId="20" fillId="2" fontId="15" numFmtId="0" xfId="0" applyAlignment="1" applyBorder="1" applyFont="1">
      <alignment horizontal="center" shrinkToFit="0" vertical="center" wrapText="0"/>
    </xf>
    <xf borderId="0" fillId="0" fontId="16" numFmtId="0" xfId="0" applyAlignment="1" applyFont="1">
      <alignment shrinkToFit="0" vertical="bottom" wrapText="0"/>
    </xf>
    <xf borderId="21" fillId="3" fontId="15" numFmtId="0" xfId="0" applyAlignment="1" applyBorder="1" applyFont="1">
      <alignment horizontal="center" shrinkToFit="0" vertical="center" wrapText="1"/>
    </xf>
    <xf borderId="22" fillId="0" fontId="17" numFmtId="0" xfId="0" applyAlignment="1" applyBorder="1" applyFont="1">
      <alignment horizontal="left" shrinkToFit="0" vertical="center" wrapText="1"/>
    </xf>
    <xf borderId="23" fillId="0" fontId="2" numFmtId="0" xfId="0" applyBorder="1" applyFont="1"/>
    <xf borderId="22" fillId="0" fontId="17" numFmtId="0" xfId="0" applyAlignment="1" applyBorder="1" applyFont="1">
      <alignment horizontal="center" shrinkToFit="0" vertical="center" wrapText="0"/>
    </xf>
    <xf borderId="24" fillId="3" fontId="15" numFmtId="0" xfId="0" applyAlignment="1" applyBorder="1" applyFont="1">
      <alignment horizontal="center" shrinkToFit="0" vertical="center" wrapText="0"/>
    </xf>
    <xf borderId="22" fillId="0" fontId="17" numFmtId="0" xfId="0" applyAlignment="1" applyBorder="1" applyFont="1">
      <alignment horizontal="center" shrinkToFit="0" vertical="center" wrapText="1"/>
    </xf>
    <xf borderId="16" fillId="7" fontId="15" numFmtId="0" xfId="0" applyAlignment="1" applyBorder="1" applyFill="1" applyFont="1">
      <alignment horizontal="center" shrinkToFit="0" vertical="center" wrapText="1"/>
    </xf>
    <xf borderId="21" fillId="2" fontId="15" numFmtId="0" xfId="0" applyAlignment="1" applyBorder="1" applyFont="1">
      <alignment horizontal="center" shrinkToFit="0" vertical="center" wrapText="1"/>
    </xf>
    <xf borderId="21" fillId="7" fontId="15" numFmtId="0" xfId="0" applyAlignment="1" applyBorder="1" applyFont="1">
      <alignment horizontal="center" shrinkToFit="0" vertical="center" wrapText="1"/>
    </xf>
    <xf borderId="22" fillId="0" fontId="18" numFmtId="166" xfId="0" applyAlignment="1" applyBorder="1" applyFont="1" applyNumberFormat="1">
      <alignment horizontal="right" shrinkToFit="0" vertical="center" wrapText="0"/>
    </xf>
    <xf borderId="21" fillId="2" fontId="15" numFmtId="0" xfId="0" applyAlignment="1" applyBorder="1" applyFont="1">
      <alignment horizontal="center" shrinkToFit="0" vertical="center" wrapText="0"/>
    </xf>
    <xf borderId="17" fillId="7" fontId="15" numFmtId="0" xfId="0" applyAlignment="1" applyBorder="1" applyFont="1">
      <alignment horizontal="center" shrinkToFit="0" vertical="center" wrapText="1"/>
    </xf>
    <xf borderId="22" fillId="0" fontId="17" numFmtId="0" xfId="0" applyAlignment="1" applyBorder="1" applyFont="1">
      <alignment horizontal="left" shrinkToFit="0" vertical="center" wrapText="0"/>
    </xf>
    <xf borderId="24" fillId="2" fontId="15" numFmtId="0" xfId="0" applyAlignment="1" applyBorder="1" applyFont="1">
      <alignment horizontal="center" shrinkToFit="0" vertical="center" wrapText="0"/>
    </xf>
    <xf borderId="22" fillId="0" fontId="18" numFmtId="0" xfId="0" applyAlignment="1" applyBorder="1" applyFont="1">
      <alignment horizontal="center" shrinkToFit="0" vertical="center" wrapText="0"/>
    </xf>
    <xf borderId="22" fillId="0" fontId="18" numFmtId="1" xfId="0" applyAlignment="1" applyBorder="1" applyFont="1" applyNumberFormat="1">
      <alignment horizontal="center" shrinkToFit="0" vertical="center" wrapText="0"/>
    </xf>
    <xf borderId="25" fillId="0" fontId="2" numFmtId="0" xfId="0" applyBorder="1" applyFont="1"/>
    <xf borderId="22" fillId="0" fontId="18" numFmtId="167" xfId="0" applyAlignment="1" applyBorder="1" applyFont="1" applyNumberFormat="1">
      <alignment horizontal="center" shrinkToFit="0" vertical="center" wrapText="0"/>
    </xf>
    <xf borderId="22" fillId="0" fontId="18" numFmtId="164" xfId="0" applyAlignment="1" applyBorder="1" applyFont="1" applyNumberFormat="1">
      <alignment horizontal="center" shrinkToFit="0" vertical="center" wrapText="0"/>
    </xf>
    <xf borderId="26" fillId="7" fontId="15" numFmtId="0" xfId="0" applyAlignment="1" applyBorder="1" applyFont="1">
      <alignment horizontal="center" shrinkToFit="0" vertical="center" wrapText="1"/>
    </xf>
    <xf borderId="27" fillId="3" fontId="15" numFmtId="0" xfId="0" applyAlignment="1" applyBorder="1" applyFont="1">
      <alignment horizontal="center" shrinkToFit="0" vertical="center" wrapText="0"/>
    </xf>
    <xf borderId="24" fillId="7" fontId="15" numFmtId="0" xfId="0" applyAlignment="1" applyBorder="1" applyFont="1">
      <alignment horizontal="center" shrinkToFit="0" vertical="center" wrapText="1"/>
    </xf>
    <xf borderId="28" fillId="0" fontId="18" numFmtId="0" xfId="0" applyAlignment="1" applyBorder="1" applyFont="1">
      <alignment horizontal="right" shrinkToFit="0" vertical="center" wrapText="0"/>
    </xf>
    <xf borderId="29" fillId="0" fontId="2" numFmtId="0" xfId="0" applyBorder="1" applyFont="1"/>
    <xf borderId="28" fillId="0" fontId="18" numFmtId="0" xfId="0" applyAlignment="1" applyBorder="1" applyFont="1">
      <alignment horizontal="center" shrinkToFit="0" vertical="center" wrapText="0"/>
    </xf>
    <xf borderId="28" fillId="0" fontId="18" numFmtId="3" xfId="0" applyAlignment="1" applyBorder="1" applyFont="1" applyNumberFormat="1">
      <alignment horizontal="center" shrinkToFit="0" vertical="center" wrapText="0"/>
    </xf>
    <xf borderId="30" fillId="0" fontId="2" numFmtId="0" xfId="0" applyBorder="1" applyFont="1"/>
    <xf borderId="28" fillId="0" fontId="18" numFmtId="1" xfId="0" applyAlignment="1" applyBorder="1" applyFont="1" applyNumberFormat="1">
      <alignment horizontal="center" shrinkToFit="0" vertical="center" wrapText="0"/>
    </xf>
    <xf borderId="31" fillId="0" fontId="2" numFmtId="0" xfId="0" applyBorder="1" applyFont="1"/>
    <xf borderId="28" fillId="0" fontId="18" numFmtId="167" xfId="0" applyAlignment="1" applyBorder="1" applyFont="1" applyNumberFormat="1">
      <alignment horizontal="center" shrinkToFit="0" vertical="center" wrapText="0"/>
    </xf>
    <xf borderId="27" fillId="2" fontId="15" numFmtId="0" xfId="0" applyAlignment="1" applyBorder="1" applyFont="1">
      <alignment horizontal="center" shrinkToFit="0" vertical="center" wrapText="0"/>
    </xf>
    <xf borderId="28" fillId="0" fontId="18" numFmtId="164" xfId="0" applyAlignment="1" applyBorder="1" applyFont="1" applyNumberFormat="1">
      <alignment horizontal="center" shrinkToFit="0" vertical="center" wrapText="0"/>
    </xf>
    <xf borderId="27" fillId="7" fontId="15" numFmtId="0" xfId="0" applyAlignment="1" applyBorder="1" applyFont="1">
      <alignment horizontal="center" shrinkToFit="0" vertical="center" wrapText="0"/>
    </xf>
    <xf borderId="32" fillId="7" fontId="15" numFmtId="0" xfId="0" applyAlignment="1" applyBorder="1" applyFont="1">
      <alignment horizontal="center" shrinkToFit="0" vertical="center" wrapText="0"/>
    </xf>
    <xf borderId="33" fillId="0" fontId="18" numFmtId="164" xfId="0" applyAlignment="1" applyBorder="1" applyFont="1" applyNumberFormat="1">
      <alignment horizontal="center" shrinkToFit="0" vertical="center" wrapText="0"/>
    </xf>
    <xf borderId="34" fillId="0" fontId="18" numFmtId="164" xfId="0" applyAlignment="1" applyBorder="1" applyFont="1" applyNumberFormat="1">
      <alignment horizontal="center" shrinkToFit="0" vertical="center" wrapText="0"/>
    </xf>
    <xf borderId="28" fillId="0" fontId="18" numFmtId="0" xfId="0" applyAlignment="1" applyBorder="1" applyFont="1">
      <alignment horizontal="left" shrinkToFit="0" vertical="center" wrapText="0"/>
    </xf>
    <xf borderId="33" fillId="0" fontId="17" numFmtId="0" xfId="0" applyAlignment="1" applyBorder="1" applyFont="1">
      <alignment horizontal="left" shrinkToFit="0" vertical="center" wrapText="0"/>
    </xf>
    <xf borderId="33" fillId="0" fontId="18" numFmtId="0" xfId="0" applyAlignment="1" applyBorder="1" applyFont="1">
      <alignment horizontal="center" shrinkToFit="0" vertical="center" wrapText="0"/>
    </xf>
    <xf borderId="33" fillId="0" fontId="18" numFmtId="167" xfId="0" applyAlignment="1" applyBorder="1" applyFont="1" applyNumberFormat="1">
      <alignment horizontal="center" shrinkToFit="0" vertical="center" wrapText="0"/>
    </xf>
    <xf borderId="33" fillId="0" fontId="18" numFmtId="1" xfId="0" applyAlignment="1" applyBorder="1" applyFont="1" applyNumberFormat="1">
      <alignment horizontal="center" shrinkToFit="0" vertical="center" wrapText="0"/>
    </xf>
    <xf borderId="33" fillId="0" fontId="18" numFmtId="9" xfId="0" applyAlignment="1" applyBorder="1" applyFont="1" applyNumberFormat="1">
      <alignment horizontal="right" shrinkToFit="0" vertical="center" wrapText="0"/>
    </xf>
    <xf borderId="33" fillId="8" fontId="18" numFmtId="164" xfId="0" applyAlignment="1" applyBorder="1" applyFill="1" applyFont="1" applyNumberFormat="1">
      <alignment horizontal="center" shrinkToFit="0" vertical="center" wrapText="0"/>
    </xf>
    <xf borderId="33" fillId="0" fontId="18" numFmtId="165" xfId="0" applyAlignment="1" applyBorder="1" applyFont="1" applyNumberFormat="1">
      <alignment horizontal="center" shrinkToFit="0" vertical="center" wrapText="0"/>
    </xf>
    <xf borderId="34" fillId="8" fontId="18" numFmtId="164" xfId="0" applyAlignment="1" applyBorder="1" applyFont="1" applyNumberFormat="1">
      <alignment horizontal="center" shrinkToFit="0" vertical="center" wrapText="0"/>
    </xf>
    <xf borderId="33" fillId="0" fontId="18" numFmtId="0" xfId="0" applyAlignment="1" applyBorder="1" applyFont="1">
      <alignment horizontal="right" shrinkToFit="0" vertical="center" wrapText="0"/>
    </xf>
    <xf borderId="33" fillId="0" fontId="18" numFmtId="166" xfId="0" applyAlignment="1" applyBorder="1" applyFont="1" applyNumberFormat="1">
      <alignment horizontal="right" shrinkToFit="0" vertical="center" wrapText="0"/>
    </xf>
    <xf borderId="34" fillId="0" fontId="18" numFmtId="166" xfId="0" applyAlignment="1" applyBorder="1" applyFont="1" applyNumberFormat="1">
      <alignment horizontal="right" shrinkToFit="0" vertical="center" wrapText="0"/>
    </xf>
    <xf borderId="34" fillId="0" fontId="18" numFmtId="0" xfId="0" applyAlignment="1" applyBorder="1" applyFont="1">
      <alignment horizontal="center" shrinkToFit="0" vertical="center" wrapText="0"/>
    </xf>
    <xf borderId="33" fillId="0" fontId="18" numFmtId="3" xfId="0" applyAlignment="1" applyBorder="1" applyFont="1" applyNumberFormat="1">
      <alignment horizontal="right" shrinkToFit="0" vertical="center" wrapText="0"/>
    </xf>
    <xf borderId="33" fillId="0" fontId="18" numFmtId="3" xfId="0" applyAlignment="1" applyBorder="1" applyFont="1" applyNumberFormat="1">
      <alignment horizontal="center" shrinkToFit="0" vertical="center" wrapText="0"/>
    </xf>
    <xf borderId="34" fillId="0" fontId="19" numFmtId="164" xfId="0" applyAlignment="1" applyBorder="1" applyFont="1" applyNumberFormat="1">
      <alignment horizontal="center" shrinkToFit="0" vertical="center" wrapText="0"/>
    </xf>
    <xf borderId="28" fillId="0" fontId="18" numFmtId="49" xfId="0" applyAlignment="1" applyBorder="1" applyFont="1" applyNumberFormat="1">
      <alignment horizontal="center" shrinkToFit="0" vertical="center" wrapText="0"/>
    </xf>
    <xf borderId="28" fillId="0" fontId="19" numFmtId="164" xfId="0" applyAlignment="1" applyBorder="1" applyFont="1" applyNumberFormat="1">
      <alignment horizontal="center" shrinkToFit="0" vertical="center" wrapText="0"/>
    </xf>
    <xf borderId="34" fillId="0" fontId="17" numFmtId="0" xfId="0" applyAlignment="1" applyBorder="1" applyFont="1">
      <alignment horizontal="left" shrinkToFit="0" vertical="center" wrapText="0"/>
    </xf>
    <xf borderId="34" fillId="0" fontId="18" numFmtId="1" xfId="0" applyAlignment="1" applyBorder="1" applyFont="1" applyNumberFormat="1">
      <alignment horizontal="center" shrinkToFit="0" vertical="center" wrapText="0"/>
    </xf>
    <xf borderId="34" fillId="0" fontId="18" numFmtId="167" xfId="0" applyAlignment="1" applyBorder="1" applyFont="1" applyNumberFormat="1">
      <alignment horizontal="center" shrinkToFit="0" vertical="center" wrapText="0"/>
    </xf>
    <xf borderId="35" fillId="0" fontId="18" numFmtId="164" xfId="0" applyAlignment="1" applyBorder="1" applyFont="1" applyNumberFormat="1">
      <alignment horizontal="center" shrinkToFit="0" vertical="center" wrapText="0"/>
    </xf>
    <xf borderId="22" fillId="8" fontId="18" numFmtId="166" xfId="0" applyAlignment="1" applyBorder="1" applyFont="1" applyNumberFormat="1">
      <alignment horizontal="right" shrinkToFit="0" vertical="center" wrapText="0"/>
    </xf>
    <xf borderId="36" fillId="0" fontId="17" numFmtId="0" xfId="0" applyAlignment="1" applyBorder="1" applyFont="1">
      <alignment horizontal="right" shrinkToFit="0" vertical="bottom" wrapText="0"/>
    </xf>
    <xf borderId="37" fillId="0" fontId="2" numFmtId="0" xfId="0" applyBorder="1" applyFont="1"/>
    <xf borderId="22" fillId="0" fontId="20" numFmtId="164" xfId="0" applyAlignment="1" applyBorder="1" applyFont="1" applyNumberFormat="1">
      <alignment shrinkToFit="0" vertical="bottom" wrapText="0"/>
    </xf>
    <xf borderId="5" fillId="0" fontId="21" numFmtId="0" xfId="0" applyAlignment="1" applyBorder="1" applyFont="1">
      <alignment horizontal="right" shrinkToFit="0" vertical="bottom" wrapText="0"/>
    </xf>
    <xf borderId="33" fillId="4" fontId="3" numFmtId="164" xfId="0" applyAlignment="1" applyBorder="1" applyFont="1" applyNumberFormat="1">
      <alignment horizontal="right" shrinkToFit="0" vertical="bottom" wrapText="0"/>
    </xf>
    <xf borderId="9" fillId="4" fontId="3" numFmtId="164" xfId="0" applyAlignment="1" applyBorder="1" applyFont="1" applyNumberFormat="1">
      <alignment horizontal="right" shrinkToFit="0" vertical="bottom" wrapText="0"/>
    </xf>
    <xf borderId="36" fillId="9" fontId="22" numFmtId="0" xfId="0" applyAlignment="1" applyBorder="1" applyFill="1" applyFont="1">
      <alignment horizontal="left" shrinkToFit="0" vertical="bottom" wrapText="0"/>
    </xf>
    <xf borderId="35" fillId="0" fontId="2" numFmtId="0" xfId="0" applyBorder="1" applyFont="1"/>
    <xf borderId="0" fillId="0" fontId="23" numFmtId="0" xfId="0" applyAlignment="1" applyFont="1">
      <alignment horizontal="right" shrinkToFit="0" vertical="bottom" wrapText="0"/>
    </xf>
    <xf borderId="34" fillId="8" fontId="17" numFmtId="164" xfId="0" applyAlignment="1" applyBorder="1" applyFont="1" applyNumberFormat="1">
      <alignment horizontal="center" shrinkToFit="0" vertical="center" wrapText="0"/>
    </xf>
    <xf borderId="33" fillId="10" fontId="23" numFmtId="164" xfId="0" applyAlignment="1" applyBorder="1" applyFill="1" applyFont="1" applyNumberFormat="1">
      <alignment horizontal="right" shrinkToFit="0" vertical="bottom" wrapText="0"/>
    </xf>
    <xf borderId="38" fillId="2" fontId="1" numFmtId="0" xfId="0" applyAlignment="1" applyBorder="1" applyFont="1">
      <alignment horizontal="center" shrinkToFit="0" vertical="bottom" wrapText="0"/>
    </xf>
    <xf borderId="39" fillId="0" fontId="2" numFmtId="0" xfId="0" applyBorder="1" applyFont="1"/>
    <xf borderId="40" fillId="0" fontId="2" numFmtId="0" xfId="0" applyBorder="1" applyFont="1"/>
    <xf borderId="41" fillId="0" fontId="24" numFmtId="0" xfId="0" applyAlignment="1" applyBorder="1" applyFont="1">
      <alignment horizontal="left" shrinkToFit="0" vertical="bottom" wrapText="0"/>
    </xf>
    <xf borderId="22" fillId="8" fontId="17" numFmtId="166" xfId="0" applyAlignment="1" applyBorder="1" applyFont="1" applyNumberFormat="1">
      <alignment horizontal="right" shrinkToFit="0" vertical="center" wrapText="0"/>
    </xf>
    <xf borderId="42" fillId="0" fontId="2" numFmtId="0" xfId="0" applyBorder="1" applyFont="1"/>
    <xf borderId="28" fillId="0" fontId="17" numFmtId="0" xfId="0" applyAlignment="1" applyBorder="1" applyFont="1">
      <alignment horizontal="left" shrinkToFit="0" vertical="center" wrapText="0"/>
    </xf>
    <xf borderId="43" fillId="0" fontId="2" numFmtId="0" xfId="0" applyBorder="1" applyFont="1"/>
    <xf borderId="37" fillId="0" fontId="17" numFmtId="164" xfId="0" applyAlignment="1" applyBorder="1" applyFont="1" applyNumberFormat="1">
      <alignment shrinkToFit="0" vertical="bottom" wrapText="0"/>
    </xf>
    <xf borderId="41" fillId="0" fontId="16" numFmtId="0" xfId="0" applyAlignment="1" applyBorder="1" applyFont="1">
      <alignment shrinkToFit="0" vertical="bottom" wrapText="0"/>
    </xf>
    <xf borderId="0" fillId="0" fontId="17" numFmtId="0" xfId="0" applyAlignment="1" applyFont="1">
      <alignment horizontal="right" shrinkToFit="0" vertical="bottom" wrapText="0"/>
    </xf>
    <xf borderId="42" fillId="0" fontId="16" numFmtId="0" xfId="0" applyAlignment="1" applyBorder="1" applyFont="1">
      <alignment shrinkToFit="0" vertical="bottom" wrapText="0"/>
    </xf>
    <xf borderId="42" fillId="0" fontId="0" numFmtId="0" xfId="0" applyAlignment="1" applyBorder="1" applyFont="1">
      <alignment shrinkToFit="0" vertical="bottom" wrapText="0"/>
    </xf>
    <xf borderId="43" fillId="0" fontId="0" numFmtId="0" xfId="0" applyAlignment="1" applyBorder="1" applyFont="1">
      <alignment shrinkToFit="0" vertical="bottom" wrapText="0"/>
    </xf>
    <xf borderId="44" fillId="0" fontId="24" numFmtId="0" xfId="0" applyAlignment="1" applyBorder="1" applyFont="1">
      <alignment horizontal="left" shrinkToFit="0" vertical="bottom" wrapText="0"/>
    </xf>
    <xf borderId="44" fillId="0" fontId="0" numFmtId="0" xfId="0" applyAlignment="1" applyBorder="1" applyFont="1">
      <alignment horizontal="left" shrinkToFit="0" vertical="bottom" wrapText="0"/>
    </xf>
    <xf borderId="45" fillId="0" fontId="2" numFmtId="0" xfId="0" applyBorder="1" applyFont="1"/>
    <xf borderId="44" fillId="0" fontId="0" numFmtId="0" xfId="0" applyAlignment="1" applyBorder="1" applyFont="1">
      <alignment horizontal="left" shrinkToFit="0" vertical="top" wrapText="1"/>
    </xf>
    <xf borderId="44" fillId="0" fontId="21" numFmtId="0" xfId="0" applyAlignment="1" applyBorder="1" applyFont="1">
      <alignment horizontal="right" shrinkToFit="0" vertical="bottom" wrapText="0"/>
    </xf>
    <xf borderId="0" fillId="0" fontId="25" numFmtId="0" xfId="0" applyAlignment="1" applyFont="1">
      <alignment horizontal="right" shrinkToFit="0" vertical="bottom" wrapText="0"/>
    </xf>
    <xf borderId="0" fillId="0" fontId="26" numFmtId="0" xfId="0" applyAlignment="1" applyFont="1">
      <alignment shrinkToFit="0" vertical="bottom" wrapText="0"/>
    </xf>
    <xf borderId="0" fillId="0" fontId="27" numFmtId="0" xfId="0" applyAlignment="1" applyFont="1">
      <alignment horizontal="right" shrinkToFit="0" vertical="bottom" wrapText="0"/>
    </xf>
    <xf borderId="0" fillId="0" fontId="3" numFmtId="164" xfId="0" applyAlignment="1" applyFont="1" applyNumberFormat="1">
      <alignment horizontal="right" shrinkToFit="0" vertical="bottom" wrapText="0"/>
    </xf>
    <xf borderId="45" fillId="0" fontId="0" numFmtId="0" xfId="0" applyAlignment="1" applyBorder="1" applyFont="1">
      <alignment shrinkToFit="0" vertical="bottom" wrapText="0"/>
    </xf>
    <xf borderId="44" fillId="0" fontId="0" numFmtId="0" xfId="0" applyAlignment="1" applyBorder="1" applyFont="1">
      <alignment horizontal="left" shrinkToFit="0" vertical="bottom" wrapText="1"/>
    </xf>
    <xf borderId="44" fillId="0" fontId="21" numFmtId="0" xfId="0" applyAlignment="1" applyBorder="1" applyFont="1">
      <alignment horizontal="right" shrinkToFit="0" vertical="center" wrapText="0"/>
    </xf>
    <xf borderId="33" fillId="4" fontId="3" numFmtId="164" xfId="0" applyAlignment="1" applyBorder="1" applyFont="1" applyNumberFormat="1">
      <alignment horizontal="right" shrinkToFit="0" vertical="center" wrapText="0"/>
    </xf>
    <xf borderId="0" fillId="0" fontId="3" numFmtId="164" xfId="0" applyAlignment="1" applyFont="1" applyNumberFormat="1">
      <alignment horizontal="right" shrinkToFit="0" vertical="center" wrapText="0"/>
    </xf>
    <xf borderId="46" fillId="0" fontId="0" numFmtId="0" xfId="0" applyAlignment="1" applyBorder="1" applyFont="1">
      <alignment horizontal="left" shrinkToFit="0" vertical="bottom" wrapText="1"/>
    </xf>
    <xf borderId="47" fillId="0" fontId="2" numFmtId="0" xfId="0" applyBorder="1" applyFont="1"/>
    <xf borderId="48" fillId="0" fontId="2" numFmtId="0" xfId="0" applyBorder="1" applyFont="1"/>
    <xf borderId="46" fillId="0" fontId="0" numFmtId="0" xfId="0" applyAlignment="1" applyBorder="1" applyFont="1">
      <alignment shrinkToFit="0" vertical="bottom" wrapText="0"/>
    </xf>
    <xf borderId="47" fillId="0" fontId="0" numFmtId="0" xfId="0" applyAlignment="1" applyBorder="1" applyFont="1">
      <alignment shrinkToFit="0" vertical="bottom" wrapText="0"/>
    </xf>
    <xf borderId="47" fillId="0" fontId="3" numFmtId="0" xfId="0" applyAlignment="1" applyBorder="1" applyFont="1">
      <alignment horizontal="right" shrinkToFit="0" vertical="center" wrapText="0"/>
    </xf>
    <xf borderId="33" fillId="8" fontId="17" numFmtId="164" xfId="0" applyAlignment="1" applyBorder="1" applyFont="1" applyNumberFormat="1">
      <alignment horizontal="center" shrinkToFit="0" vertical="center" wrapText="0"/>
    </xf>
    <xf borderId="49" fillId="10" fontId="28" numFmtId="0" xfId="0" applyAlignment="1" applyBorder="1" applyFont="1">
      <alignment shrinkToFit="0" vertical="center" wrapText="1"/>
    </xf>
    <xf borderId="47" fillId="0" fontId="28" numFmtId="0" xfId="0" applyAlignment="1" applyBorder="1" applyFont="1">
      <alignment shrinkToFit="0" vertical="center" wrapText="1"/>
    </xf>
    <xf borderId="48" fillId="0" fontId="0" numFmtId="0" xfId="0" applyAlignment="1" applyBorder="1" applyFont="1">
      <alignment shrinkToFit="0" vertical="bottom" wrapText="0"/>
    </xf>
    <xf borderId="22" fillId="0" fontId="29" numFmtId="164" xfId="0" applyAlignment="1" applyBorder="1" applyFont="1" applyNumberFormat="1">
      <alignment shrinkToFit="0" vertical="bottom" wrapText="0"/>
    </xf>
    <xf borderId="0" fillId="0" fontId="30" numFmtId="0" xfId="0" applyAlignment="1" applyFont="1">
      <alignment horizontal="center" shrinkToFit="0" vertical="bottom" wrapText="0"/>
    </xf>
    <xf borderId="0" fillId="0" fontId="30" numFmtId="0" xfId="0" applyAlignment="1" applyFont="1">
      <alignment shrinkToFit="0" vertical="bottom" wrapText="0"/>
    </xf>
    <xf borderId="45" fillId="0" fontId="16" numFmtId="0" xfId="0" applyAlignment="1" applyBorder="1" applyFont="1">
      <alignment horizontal="center" shrinkToFit="0" vertical="bottom" wrapText="0"/>
    </xf>
    <xf borderId="22" fillId="0" fontId="16" numFmtId="0" xfId="0" applyAlignment="1" applyBorder="1" applyFont="1">
      <alignment horizontal="center" shrinkToFit="0" vertical="bottom" wrapText="0"/>
    </xf>
    <xf borderId="22" fillId="0" fontId="31" numFmtId="9" xfId="0" applyAlignment="1" applyBorder="1" applyFont="1" applyNumberFormat="1">
      <alignment horizontal="center" shrinkToFit="0" vertical="center" wrapText="0"/>
    </xf>
    <xf borderId="50" fillId="0" fontId="16" numFmtId="0" xfId="0" applyAlignment="1" applyBorder="1" applyFont="1">
      <alignment horizontal="center" shrinkToFit="0" vertical="bottom" wrapText="1"/>
    </xf>
    <xf borderId="50" fillId="0" fontId="16" numFmtId="164" xfId="0" applyAlignment="1" applyBorder="1" applyFont="1" applyNumberFormat="1">
      <alignment horizontal="center" shrinkToFit="0" vertical="center" wrapText="0"/>
    </xf>
    <xf borderId="5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Relationship Id="rId3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jpg"/><Relationship Id="rId3" Type="http://schemas.openxmlformats.org/officeDocument/2006/relationships/image" Target="../media/image6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7.jpg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676275</xdr:colOff>
      <xdr:row>2</xdr:row>
      <xdr:rowOff>9525</xdr:rowOff>
    </xdr:from>
    <xdr:ext cx="2400300" cy="1905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314325</xdr:colOff>
      <xdr:row>1</xdr:row>
      <xdr:rowOff>114300</xdr:rowOff>
    </xdr:from>
    <xdr:ext cx="1104900" cy="4191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161925</xdr:rowOff>
    </xdr:from>
    <xdr:ext cx="2943225" cy="3238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1009650</xdr:colOff>
      <xdr:row>2</xdr:row>
      <xdr:rowOff>9525</xdr:rowOff>
    </xdr:from>
    <xdr:ext cx="2266950" cy="1905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485775</xdr:colOff>
      <xdr:row>1</xdr:row>
      <xdr:rowOff>114300</xdr:rowOff>
    </xdr:from>
    <xdr:ext cx="971550" cy="419100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161925</xdr:rowOff>
    </xdr:from>
    <xdr:ext cx="2809875" cy="32385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2</xdr:row>
      <xdr:rowOff>9525</xdr:rowOff>
    </xdr:from>
    <xdr:ext cx="1600200" cy="1905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</xdr:colOff>
      <xdr:row>1</xdr:row>
      <xdr:rowOff>114300</xdr:rowOff>
    </xdr:from>
    <xdr:ext cx="742950" cy="419100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161925</xdr:rowOff>
    </xdr:from>
    <xdr:ext cx="1971675" cy="32385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1.86"/>
    <col customWidth="1" min="2" max="2" width="28.86"/>
    <col customWidth="1" min="3" max="3" width="19.29"/>
    <col customWidth="1" min="4" max="4" width="21.86"/>
    <col customWidth="1" min="5" max="5" width="14.71"/>
    <col customWidth="1" min="6" max="6" width="11.43"/>
    <col customWidth="1" min="7" max="7" width="21.14"/>
    <col customWidth="1" min="8" max="8" width="15.0"/>
    <col customWidth="1" min="9" max="9" width="14.14"/>
    <col customWidth="1" min="10" max="10" width="11.43"/>
    <col customWidth="1" min="11" max="11" width="8.86"/>
    <col customWidth="1" min="12" max="12" width="25.14"/>
    <col customWidth="1" min="13" max="13" width="24.0"/>
    <col customWidth="1" min="14" max="14" width="15.43"/>
    <col customWidth="1" min="15" max="15" width="18.14"/>
    <col customWidth="1" min="16" max="16" width="16.86"/>
    <col customWidth="1" min="17" max="17" width="18.0"/>
    <col customWidth="1" min="18" max="18" width="13.14"/>
    <col customWidth="1" min="19" max="19" width="8.86"/>
    <col customWidth="1" min="20" max="26" width="8.71"/>
  </cols>
  <sheetData>
    <row r="1" ht="4.5" customHeight="1">
      <c r="A1" s="1"/>
      <c r="B1" s="2"/>
      <c r="C1" s="2"/>
      <c r="D1" s="2"/>
      <c r="E1" s="2"/>
      <c r="F1" s="2"/>
      <c r="G1" s="2"/>
      <c r="H1" s="2"/>
      <c r="I1" s="2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5"/>
      <c r="B2" s="5"/>
      <c r="C2" s="5"/>
      <c r="D2" s="5"/>
      <c r="E2" s="5"/>
      <c r="F2" s="8" t="s">
        <v>1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5"/>
      <c r="B3" s="5"/>
      <c r="C3" s="5"/>
      <c r="D3" s="5"/>
      <c r="E3" s="5"/>
      <c r="F3" s="12" t="s">
        <v>2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5"/>
      <c r="C4" s="5"/>
      <c r="D4" s="5"/>
      <c r="E4" s="5"/>
      <c r="F4" s="13" t="s">
        <v>3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4.5" customHeight="1">
      <c r="A5" s="14"/>
      <c r="B5" s="2"/>
      <c r="C5" s="2"/>
      <c r="D5" s="2"/>
      <c r="E5" s="2"/>
      <c r="F5" s="2"/>
      <c r="G5" s="2"/>
      <c r="H5" s="2"/>
      <c r="I5" s="2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7" t="s">
        <v>4</v>
      </c>
      <c r="C6" s="17" t="s">
        <v>5</v>
      </c>
      <c r="K6" s="16"/>
      <c r="L6" s="5"/>
      <c r="M6" s="5">
        <f>8697/0.7</f>
        <v>12424.28571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4"/>
      <c r="B7" s="2"/>
      <c r="C7" s="2"/>
      <c r="D7" s="2"/>
      <c r="E7" s="2"/>
      <c r="F7" s="2"/>
      <c r="G7" s="2"/>
      <c r="H7" s="2"/>
      <c r="I7" s="2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16" t="s">
        <v>6</v>
      </c>
      <c r="B8" s="19">
        <v>8697.5</v>
      </c>
      <c r="C8" s="20" t="s">
        <v>9</v>
      </c>
      <c r="E8" s="21">
        <v>0.7</v>
      </c>
      <c r="F8" s="2"/>
      <c r="G8" s="2"/>
      <c r="H8" s="2"/>
      <c r="I8" s="2"/>
      <c r="J8" s="4"/>
      <c r="K8" s="22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4.5" customHeight="1">
      <c r="A9" s="14"/>
      <c r="B9" s="2"/>
      <c r="C9" s="2"/>
      <c r="D9" s="2"/>
      <c r="E9" s="2"/>
      <c r="F9" s="2"/>
      <c r="G9" s="2"/>
      <c r="H9" s="2"/>
      <c r="I9" s="2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3.25" customHeight="1">
      <c r="A10" s="23" t="s">
        <v>10</v>
      </c>
      <c r="K10" s="2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25" t="s">
        <v>13</v>
      </c>
      <c r="K11" s="2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29" t="s">
        <v>14</v>
      </c>
      <c r="B12" s="31" t="s">
        <v>15</v>
      </c>
      <c r="C12" s="32"/>
      <c r="D12" s="34" t="s">
        <v>17</v>
      </c>
      <c r="E12" s="34" t="s">
        <v>19</v>
      </c>
      <c r="F12" s="34" t="s">
        <v>20</v>
      </c>
      <c r="G12" s="36" t="s">
        <v>21</v>
      </c>
      <c r="H12" s="34" t="s">
        <v>23</v>
      </c>
      <c r="I12" s="36" t="s">
        <v>24</v>
      </c>
      <c r="J12" s="36" t="s">
        <v>26</v>
      </c>
      <c r="K12" s="16"/>
      <c r="L12" s="5"/>
      <c r="M12" s="5"/>
      <c r="N12" s="5"/>
      <c r="O12" s="5"/>
      <c r="P12" s="5"/>
      <c r="Q12" s="5"/>
      <c r="R12" s="5"/>
      <c r="S12" s="39"/>
      <c r="T12" s="5"/>
      <c r="U12" s="5"/>
      <c r="V12" s="5"/>
      <c r="W12" s="5"/>
      <c r="X12" s="5"/>
      <c r="Y12" s="5"/>
      <c r="Z12" s="5"/>
    </row>
    <row r="13">
      <c r="A13" s="41"/>
      <c r="B13" s="43" t="s">
        <v>28</v>
      </c>
      <c r="C13" s="43" t="s">
        <v>27</v>
      </c>
      <c r="D13" s="41"/>
      <c r="E13" s="41"/>
      <c r="F13" s="41"/>
      <c r="G13" s="41"/>
      <c r="H13" s="41"/>
      <c r="I13" s="41"/>
      <c r="J13" s="41"/>
      <c r="K13" s="44"/>
      <c r="L13" s="5"/>
      <c r="M13" s="5"/>
      <c r="N13" s="5"/>
      <c r="O13" s="5"/>
      <c r="P13" s="5"/>
      <c r="Q13" s="5"/>
      <c r="R13" s="5"/>
      <c r="S13" s="39"/>
      <c r="T13" s="5"/>
      <c r="U13" s="5"/>
      <c r="V13" s="5"/>
      <c r="W13" s="5"/>
      <c r="X13" s="5"/>
      <c r="Y13" s="5"/>
      <c r="Z13" s="5"/>
    </row>
    <row r="14">
      <c r="A14" s="46" t="s">
        <v>29</v>
      </c>
      <c r="B14" s="48"/>
      <c r="C14" s="48"/>
      <c r="D14" s="48"/>
      <c r="E14" s="48"/>
      <c r="F14" s="50"/>
      <c r="G14" s="48"/>
      <c r="H14" s="54">
        <v>0.0</v>
      </c>
      <c r="I14" s="54">
        <v>0.0</v>
      </c>
      <c r="J14" s="54">
        <v>0.0</v>
      </c>
      <c r="K14" s="44"/>
      <c r="L14" s="5"/>
      <c r="M14" s="5"/>
      <c r="N14" s="5"/>
      <c r="O14" s="5"/>
      <c r="P14" s="5"/>
      <c r="Q14" s="5"/>
      <c r="R14" s="5"/>
      <c r="S14" s="39"/>
      <c r="T14" s="5"/>
      <c r="U14" s="5"/>
      <c r="V14" s="5"/>
      <c r="W14" s="5"/>
      <c r="X14" s="5"/>
      <c r="Y14" s="5"/>
      <c r="Z14" s="5"/>
    </row>
    <row r="15">
      <c r="A15" s="57" t="s">
        <v>36</v>
      </c>
      <c r="B15" s="59"/>
      <c r="C15" s="59"/>
      <c r="D15" s="59"/>
      <c r="E15" s="60"/>
      <c r="F15" s="62"/>
      <c r="G15" s="59"/>
      <c r="H15" s="63"/>
      <c r="I15" s="63"/>
      <c r="J15" s="63">
        <f>H15+I15</f>
        <v>0</v>
      </c>
      <c r="K15" s="4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67" t="s">
        <v>42</v>
      </c>
      <c r="B16" s="69" t="s">
        <v>43</v>
      </c>
      <c r="C16" s="70">
        <v>5.09620205E8</v>
      </c>
      <c r="D16" s="69" t="s">
        <v>44</v>
      </c>
      <c r="E16" s="72"/>
      <c r="F16" s="74" t="s">
        <v>45</v>
      </c>
      <c r="G16" s="69" t="s">
        <v>47</v>
      </c>
      <c r="H16" s="76"/>
      <c r="I16" s="76"/>
      <c r="J16" s="76">
        <v>1160.2</v>
      </c>
      <c r="K16" s="44" t="s">
        <v>51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67" t="s">
        <v>52</v>
      </c>
      <c r="B17" s="69" t="s">
        <v>53</v>
      </c>
      <c r="C17" s="69" t="s">
        <v>54</v>
      </c>
      <c r="D17" s="69"/>
      <c r="E17" s="72"/>
      <c r="F17" s="74" t="s">
        <v>55</v>
      </c>
      <c r="G17" s="69" t="s">
        <v>56</v>
      </c>
      <c r="H17" s="76">
        <v>499.0</v>
      </c>
      <c r="I17" s="54">
        <v>0.0</v>
      </c>
      <c r="J17" s="80">
        <v>499.0</v>
      </c>
      <c r="K17" s="44" t="s">
        <v>57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67" t="s">
        <v>58</v>
      </c>
      <c r="B18" s="69" t="s">
        <v>59</v>
      </c>
      <c r="C18" s="70">
        <v>5.0367051E8</v>
      </c>
      <c r="D18" s="69" t="s">
        <v>60</v>
      </c>
      <c r="E18" s="72">
        <v>1356.0</v>
      </c>
      <c r="F18" s="74" t="s">
        <v>61</v>
      </c>
      <c r="G18" s="69" t="s">
        <v>62</v>
      </c>
      <c r="H18" s="76">
        <v>2000.0</v>
      </c>
      <c r="I18" s="54">
        <v>0.0</v>
      </c>
      <c r="J18" s="80">
        <v>2000.0</v>
      </c>
      <c r="K18" s="44" t="s">
        <v>63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82" t="s">
        <v>64</v>
      </c>
      <c r="B19" s="83"/>
      <c r="C19" s="83"/>
      <c r="D19" s="83"/>
      <c r="E19" s="85"/>
      <c r="F19" s="84"/>
      <c r="G19" s="83"/>
      <c r="H19" s="79"/>
      <c r="I19" s="87">
        <f>J16+J17+J18</f>
        <v>3659.2</v>
      </c>
      <c r="J19" s="89">
        <f>H19+I19</f>
        <v>3659.2</v>
      </c>
      <c r="K19" s="4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90" t="s">
        <v>65</v>
      </c>
      <c r="B20" s="83"/>
      <c r="C20" s="83"/>
      <c r="D20" s="83"/>
      <c r="E20" s="85"/>
      <c r="F20" s="84"/>
      <c r="G20" s="83"/>
      <c r="H20" s="91">
        <v>0.0</v>
      </c>
      <c r="I20" s="91">
        <v>0.0</v>
      </c>
      <c r="J20" s="92">
        <v>0.0</v>
      </c>
      <c r="K20" s="4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90" t="s">
        <v>66</v>
      </c>
      <c r="B21" s="83" t="s">
        <v>67</v>
      </c>
      <c r="C21" s="83" t="s">
        <v>68</v>
      </c>
      <c r="D21" s="83" t="s">
        <v>60</v>
      </c>
      <c r="E21" s="85">
        <v>951171.0</v>
      </c>
      <c r="F21" s="84" t="s">
        <v>69</v>
      </c>
      <c r="G21" s="83" t="s">
        <v>70</v>
      </c>
      <c r="H21" s="79">
        <v>104.12</v>
      </c>
      <c r="I21" s="79">
        <v>19.73</v>
      </c>
      <c r="J21" s="80">
        <v>123.9</v>
      </c>
      <c r="K21" s="44" t="s">
        <v>71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90" t="s">
        <v>72</v>
      </c>
      <c r="B22" s="83" t="s">
        <v>73</v>
      </c>
      <c r="C22" s="83" t="s">
        <v>74</v>
      </c>
      <c r="D22" s="83" t="s">
        <v>60</v>
      </c>
      <c r="E22" s="85" t="s">
        <v>75</v>
      </c>
      <c r="F22" s="84" t="s">
        <v>76</v>
      </c>
      <c r="G22" s="83" t="s">
        <v>77</v>
      </c>
      <c r="H22" s="79">
        <v>42.48</v>
      </c>
      <c r="I22" s="79">
        <v>8.92</v>
      </c>
      <c r="J22" s="80">
        <v>51.4</v>
      </c>
      <c r="K22" s="44" t="s">
        <v>78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94" t="s">
        <v>79</v>
      </c>
      <c r="B23" s="83" t="s">
        <v>43</v>
      </c>
      <c r="C23" s="95">
        <v>5.09620205E8</v>
      </c>
      <c r="D23" s="83" t="s">
        <v>80</v>
      </c>
      <c r="E23" s="85"/>
      <c r="F23" s="84" t="s">
        <v>45</v>
      </c>
      <c r="G23" s="83" t="s">
        <v>81</v>
      </c>
      <c r="H23" s="79"/>
      <c r="I23" s="79"/>
      <c r="J23" s="80">
        <v>1232.71</v>
      </c>
      <c r="K23" s="44" t="s">
        <v>51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90" t="s">
        <v>82</v>
      </c>
      <c r="B24" s="69" t="s">
        <v>83</v>
      </c>
      <c r="C24" s="70">
        <v>5.02796499E8</v>
      </c>
      <c r="D24" s="69" t="s">
        <v>84</v>
      </c>
      <c r="E24" s="72" t="s">
        <v>85</v>
      </c>
      <c r="F24" s="74" t="s">
        <v>86</v>
      </c>
      <c r="G24" s="69" t="s">
        <v>87</v>
      </c>
      <c r="H24" s="76">
        <v>135.0</v>
      </c>
      <c r="I24" s="76">
        <v>31.05</v>
      </c>
      <c r="J24" s="96">
        <v>166.05</v>
      </c>
      <c r="K24" s="44" t="s">
        <v>88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82" t="s">
        <v>89</v>
      </c>
      <c r="B25" s="83"/>
      <c r="C25" s="83"/>
      <c r="D25" s="83"/>
      <c r="E25" s="85"/>
      <c r="F25" s="84"/>
      <c r="G25" s="83"/>
      <c r="H25" s="79"/>
      <c r="I25" s="87">
        <f>J21+J22+J23+J24</f>
        <v>1574.06</v>
      </c>
      <c r="J25" s="89">
        <f>H25+I25</f>
        <v>1574.06</v>
      </c>
      <c r="K25" s="1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90" t="s">
        <v>65</v>
      </c>
      <c r="B26" s="83"/>
      <c r="C26" s="83"/>
      <c r="D26" s="83"/>
      <c r="E26" s="85"/>
      <c r="F26" s="84"/>
      <c r="G26" s="83"/>
      <c r="H26" s="91">
        <v>0.0</v>
      </c>
      <c r="I26" s="91">
        <v>0.0</v>
      </c>
      <c r="J26" s="92">
        <v>0.0</v>
      </c>
      <c r="K26" s="1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67" t="s">
        <v>79</v>
      </c>
      <c r="B27" s="69" t="s">
        <v>43</v>
      </c>
      <c r="C27" s="70">
        <v>5.09620205E8</v>
      </c>
      <c r="D27" s="69" t="s">
        <v>44</v>
      </c>
      <c r="E27" s="72"/>
      <c r="F27" s="74" t="s">
        <v>45</v>
      </c>
      <c r="G27" s="69" t="s">
        <v>81</v>
      </c>
      <c r="H27" s="76"/>
      <c r="I27" s="76"/>
      <c r="J27" s="80">
        <v>1087.69</v>
      </c>
      <c r="K27" s="16" t="s">
        <v>51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67" t="s">
        <v>90</v>
      </c>
      <c r="B28" s="69" t="s">
        <v>83</v>
      </c>
      <c r="C28" s="70">
        <v>5.02796499E8</v>
      </c>
      <c r="D28" s="69" t="s">
        <v>84</v>
      </c>
      <c r="E28" s="72" t="s">
        <v>91</v>
      </c>
      <c r="F28" s="74" t="s">
        <v>86</v>
      </c>
      <c r="G28" s="69" t="s">
        <v>92</v>
      </c>
      <c r="H28" s="76">
        <v>762.0</v>
      </c>
      <c r="I28" s="76">
        <v>175.26</v>
      </c>
      <c r="J28" s="96">
        <v>937.26</v>
      </c>
      <c r="K28" s="44" t="s">
        <v>93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67" t="s">
        <v>94</v>
      </c>
      <c r="B29" s="69" t="s">
        <v>95</v>
      </c>
      <c r="C29" s="70">
        <v>1.91027774E8</v>
      </c>
      <c r="D29" s="69" t="s">
        <v>60</v>
      </c>
      <c r="E29" s="97" t="s">
        <v>96</v>
      </c>
      <c r="F29" s="74" t="s">
        <v>97</v>
      </c>
      <c r="G29" s="69" t="s">
        <v>94</v>
      </c>
      <c r="H29" s="98">
        <v>402.44</v>
      </c>
      <c r="I29" s="76">
        <v>92.56</v>
      </c>
      <c r="J29" s="80">
        <v>495.0</v>
      </c>
      <c r="K29" s="44" t="s">
        <v>98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99" t="s">
        <v>99</v>
      </c>
      <c r="B30" s="93"/>
      <c r="C30" s="93"/>
      <c r="D30" s="93"/>
      <c r="E30" s="100"/>
      <c r="F30" s="101"/>
      <c r="G30" s="93"/>
      <c r="H30" s="54">
        <v>0.0</v>
      </c>
      <c r="I30" s="54">
        <v>0.0</v>
      </c>
      <c r="J30" s="103">
        <f>J27+J28+J29</f>
        <v>2519.95</v>
      </c>
      <c r="K30" s="4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99" t="s">
        <v>101</v>
      </c>
      <c r="B31" s="93"/>
      <c r="C31" s="93"/>
      <c r="D31" s="93"/>
      <c r="E31" s="100"/>
      <c r="F31" s="101"/>
      <c r="G31" s="93"/>
      <c r="H31" s="80"/>
      <c r="I31" s="80"/>
      <c r="J31" s="92">
        <v>0.0</v>
      </c>
      <c r="K31" s="4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67" t="s">
        <v>65</v>
      </c>
      <c r="B32" s="69"/>
      <c r="C32" s="69"/>
      <c r="D32" s="69"/>
      <c r="E32" s="72"/>
      <c r="F32" s="74"/>
      <c r="G32" s="69"/>
      <c r="H32" s="91">
        <v>0.0</v>
      </c>
      <c r="I32" s="91">
        <v>0.0</v>
      </c>
      <c r="J32" s="92">
        <v>0.0</v>
      </c>
      <c r="K32" s="4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67" t="s">
        <v>102</v>
      </c>
      <c r="B33" s="69" t="s">
        <v>43</v>
      </c>
      <c r="C33" s="70">
        <v>5.09620205E8</v>
      </c>
      <c r="D33" s="69" t="s">
        <v>103</v>
      </c>
      <c r="E33" s="72"/>
      <c r="F33" s="74" t="s">
        <v>45</v>
      </c>
      <c r="G33" s="69" t="s">
        <v>104</v>
      </c>
      <c r="H33" s="91"/>
      <c r="I33" s="76"/>
      <c r="J33" s="80">
        <v>123.27</v>
      </c>
      <c r="K33" s="44" t="s">
        <v>51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67" t="s">
        <v>82</v>
      </c>
      <c r="B34" s="69" t="s">
        <v>105</v>
      </c>
      <c r="C34" s="69">
        <v>5.1008244E8</v>
      </c>
      <c r="D34" s="69" t="s">
        <v>106</v>
      </c>
      <c r="E34" s="72" t="s">
        <v>107</v>
      </c>
      <c r="F34" s="74" t="s">
        <v>45</v>
      </c>
      <c r="G34" s="69" t="s">
        <v>108</v>
      </c>
      <c r="H34" s="76">
        <v>41.95</v>
      </c>
      <c r="I34" s="76">
        <v>9.65</v>
      </c>
      <c r="J34" s="80">
        <v>51.6</v>
      </c>
      <c r="K34" s="44" t="s">
        <v>109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67"/>
      <c r="B35" s="69" t="s">
        <v>105</v>
      </c>
      <c r="C35" s="69">
        <v>5.1008244E8</v>
      </c>
      <c r="D35" s="69" t="s">
        <v>60</v>
      </c>
      <c r="E35" s="72" t="s">
        <v>110</v>
      </c>
      <c r="F35" s="74" t="s">
        <v>111</v>
      </c>
      <c r="G35" s="69" t="s">
        <v>112</v>
      </c>
      <c r="H35" s="76">
        <v>48.78</v>
      </c>
      <c r="I35" s="76">
        <v>11.22</v>
      </c>
      <c r="J35" s="80">
        <v>60.0</v>
      </c>
      <c r="K35" s="44" t="s">
        <v>113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82" t="s">
        <v>115</v>
      </c>
      <c r="B36" s="83"/>
      <c r="C36" s="83"/>
      <c r="D36" s="83"/>
      <c r="E36" s="85"/>
      <c r="F36" s="84"/>
      <c r="G36" s="83"/>
      <c r="H36" s="79"/>
      <c r="I36" s="79"/>
      <c r="J36" s="113">
        <f>J33+J34+J35</f>
        <v>234.87</v>
      </c>
      <c r="K36" s="4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90" t="s">
        <v>117</v>
      </c>
      <c r="B37" s="83" t="s">
        <v>118</v>
      </c>
      <c r="C37" s="95">
        <v>5.15528919E8</v>
      </c>
      <c r="D37" s="83" t="s">
        <v>60</v>
      </c>
      <c r="E37" s="85" t="s">
        <v>119</v>
      </c>
      <c r="F37" s="84" t="s">
        <v>120</v>
      </c>
      <c r="G37" s="83" t="s">
        <v>121</v>
      </c>
      <c r="H37" s="79">
        <v>243.0</v>
      </c>
      <c r="I37" s="79">
        <v>56.1</v>
      </c>
      <c r="J37" s="80">
        <v>300.0</v>
      </c>
      <c r="K37" s="44" t="s">
        <v>122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90" t="s">
        <v>117</v>
      </c>
      <c r="B38" s="83" t="s">
        <v>118</v>
      </c>
      <c r="C38" s="95">
        <v>5.15528919E8</v>
      </c>
      <c r="D38" s="83" t="s">
        <v>60</v>
      </c>
      <c r="E38" s="85" t="s">
        <v>123</v>
      </c>
      <c r="F38" s="84" t="s">
        <v>120</v>
      </c>
      <c r="G38" s="83" t="s">
        <v>121</v>
      </c>
      <c r="H38" s="79">
        <v>365.85</v>
      </c>
      <c r="I38" s="79">
        <v>84.15</v>
      </c>
      <c r="J38" s="80">
        <v>450.0</v>
      </c>
      <c r="K38" s="44" t="s">
        <v>124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90" t="s">
        <v>125</v>
      </c>
      <c r="B39" s="83" t="s">
        <v>126</v>
      </c>
      <c r="C39" s="95" t="s">
        <v>127</v>
      </c>
      <c r="D39" s="83" t="s">
        <v>60</v>
      </c>
      <c r="E39" s="85" t="s">
        <v>128</v>
      </c>
      <c r="F39" s="84" t="s">
        <v>129</v>
      </c>
      <c r="G39" s="83" t="s">
        <v>121</v>
      </c>
      <c r="H39" s="79">
        <v>103.63</v>
      </c>
      <c r="I39" s="79">
        <v>20.72</v>
      </c>
      <c r="J39" s="80">
        <v>124.35</v>
      </c>
      <c r="K39" s="44" t="s">
        <v>130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82" t="s">
        <v>132</v>
      </c>
      <c r="B40" s="83"/>
      <c r="C40" s="83"/>
      <c r="D40" s="83"/>
      <c r="E40" s="85"/>
      <c r="F40" s="84"/>
      <c r="G40" s="83"/>
      <c r="H40" s="54">
        <v>0.0</v>
      </c>
      <c r="I40" s="54">
        <v>0.0</v>
      </c>
      <c r="J40" s="119">
        <f>J37+J38+J39</f>
        <v>874.35</v>
      </c>
      <c r="K40" s="16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21" t="s">
        <v>133</v>
      </c>
      <c r="B41" s="69"/>
      <c r="C41" s="69"/>
      <c r="D41" s="69"/>
      <c r="E41" s="72"/>
      <c r="F41" s="74"/>
      <c r="G41" s="69"/>
      <c r="H41" s="76"/>
      <c r="I41" s="76"/>
      <c r="J41" s="80"/>
      <c r="K41" s="16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21"/>
      <c r="B42" s="69" t="s">
        <v>134</v>
      </c>
      <c r="C42" s="70">
        <v>5.00394288E8</v>
      </c>
      <c r="D42" s="69" t="s">
        <v>135</v>
      </c>
      <c r="E42" s="72" t="s">
        <v>136</v>
      </c>
      <c r="F42" s="74" t="s">
        <v>137</v>
      </c>
      <c r="G42" s="69" t="s">
        <v>138</v>
      </c>
      <c r="H42" s="76">
        <v>5.33</v>
      </c>
      <c r="I42" s="76">
        <v>1.23</v>
      </c>
      <c r="J42" s="80">
        <v>6.56</v>
      </c>
      <c r="K42" s="16" t="s">
        <v>139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21"/>
      <c r="B43" s="69" t="s">
        <v>140</v>
      </c>
      <c r="C43" s="70">
        <v>5.07946901E8</v>
      </c>
      <c r="D43" s="69" t="s">
        <v>142</v>
      </c>
      <c r="E43" s="72" t="s">
        <v>143</v>
      </c>
      <c r="F43" s="74" t="s">
        <v>86</v>
      </c>
      <c r="G43" s="69" t="s">
        <v>144</v>
      </c>
      <c r="H43" s="76">
        <v>0.81</v>
      </c>
      <c r="I43" s="76">
        <v>0.19</v>
      </c>
      <c r="J43" s="80">
        <v>1.0</v>
      </c>
      <c r="K43" s="16" t="s">
        <v>145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21"/>
      <c r="B44" s="69" t="s">
        <v>146</v>
      </c>
      <c r="C44" s="70">
        <v>5.00217939E8</v>
      </c>
      <c r="D44" s="69" t="s">
        <v>142</v>
      </c>
      <c r="E44" s="72" t="s">
        <v>147</v>
      </c>
      <c r="F44" s="74" t="s">
        <v>148</v>
      </c>
      <c r="G44" s="69" t="s">
        <v>149</v>
      </c>
      <c r="H44" s="76">
        <v>9.31</v>
      </c>
      <c r="I44" s="76">
        <v>2.14</v>
      </c>
      <c r="J44" s="80">
        <v>11.45</v>
      </c>
      <c r="K44" s="16" t="s">
        <v>150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121"/>
      <c r="B45" s="69" t="s">
        <v>151</v>
      </c>
      <c r="C45" s="70">
        <v>5.10965474E8</v>
      </c>
      <c r="D45" s="69" t="s">
        <v>60</v>
      </c>
      <c r="E45" s="72" t="s">
        <v>152</v>
      </c>
      <c r="F45" s="74" t="s">
        <v>137</v>
      </c>
      <c r="G45" s="69" t="s">
        <v>153</v>
      </c>
      <c r="H45" s="76">
        <v>3.4</v>
      </c>
      <c r="I45" s="76">
        <v>0.8</v>
      </c>
      <c r="J45" s="80">
        <v>4.29</v>
      </c>
      <c r="K45" s="16" t="s">
        <v>154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121"/>
      <c r="B46" s="69" t="s">
        <v>155</v>
      </c>
      <c r="C46" s="70">
        <v>2.38158136E8</v>
      </c>
      <c r="D46" s="69" t="s">
        <v>60</v>
      </c>
      <c r="E46" s="72">
        <v>2.019011562E9</v>
      </c>
      <c r="F46" s="74" t="s">
        <v>156</v>
      </c>
      <c r="G46" s="69" t="s">
        <v>157</v>
      </c>
      <c r="H46" s="76">
        <v>6.1</v>
      </c>
      <c r="I46" s="76">
        <v>1.4</v>
      </c>
      <c r="J46" s="80">
        <v>7.5</v>
      </c>
      <c r="K46" s="16" t="s">
        <v>158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121"/>
      <c r="B47" s="69" t="s">
        <v>160</v>
      </c>
      <c r="C47" s="70">
        <v>5.10703763E8</v>
      </c>
      <c r="D47" s="69" t="s">
        <v>60</v>
      </c>
      <c r="E47" s="72">
        <v>2.01907224E9</v>
      </c>
      <c r="F47" s="74" t="s">
        <v>161</v>
      </c>
      <c r="G47" s="69" t="s">
        <v>162</v>
      </c>
      <c r="H47" s="76">
        <v>1.59</v>
      </c>
      <c r="I47" s="76">
        <v>0.36</v>
      </c>
      <c r="J47" s="80">
        <v>1.95</v>
      </c>
      <c r="K47" s="16" t="s">
        <v>163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121"/>
      <c r="B48" s="69" t="s">
        <v>165</v>
      </c>
      <c r="C48" s="70">
        <v>5.06848558E8</v>
      </c>
      <c r="D48" s="69" t="s">
        <v>60</v>
      </c>
      <c r="E48" s="72" t="s">
        <v>166</v>
      </c>
      <c r="F48" s="74" t="s">
        <v>137</v>
      </c>
      <c r="G48" s="69" t="s">
        <v>168</v>
      </c>
      <c r="H48" s="76">
        <v>6.49</v>
      </c>
      <c r="I48" s="76">
        <v>2.49</v>
      </c>
      <c r="J48" s="80">
        <v>8.98</v>
      </c>
      <c r="K48" s="16" t="s">
        <v>169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121"/>
      <c r="B49" s="69" t="s">
        <v>170</v>
      </c>
      <c r="C49" s="70">
        <v>5.03789372E8</v>
      </c>
      <c r="D49" s="69" t="s">
        <v>172</v>
      </c>
      <c r="E49" s="72" t="s">
        <v>173</v>
      </c>
      <c r="F49" s="74" t="s">
        <v>175</v>
      </c>
      <c r="G49" s="69" t="s">
        <v>176</v>
      </c>
      <c r="H49" s="76">
        <v>21.28</v>
      </c>
      <c r="I49" s="76">
        <v>4.89</v>
      </c>
      <c r="J49" s="80">
        <v>26.17</v>
      </c>
      <c r="K49" s="16" t="s">
        <v>177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121"/>
      <c r="B50" s="69" t="s">
        <v>126</v>
      </c>
      <c r="C50" s="70" t="s">
        <v>178</v>
      </c>
      <c r="D50" s="69" t="s">
        <v>60</v>
      </c>
      <c r="E50" s="72" t="s">
        <v>179</v>
      </c>
      <c r="F50" s="74" t="s">
        <v>180</v>
      </c>
      <c r="G50" s="69" t="s">
        <v>181</v>
      </c>
      <c r="H50" s="76">
        <v>16.34</v>
      </c>
      <c r="I50" s="76">
        <v>3.43</v>
      </c>
      <c r="J50" s="80">
        <v>19.77</v>
      </c>
      <c r="K50" s="16" t="s">
        <v>183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99"/>
      <c r="B51" s="69" t="s">
        <v>146</v>
      </c>
      <c r="C51" s="70">
        <v>5.00217939E8</v>
      </c>
      <c r="D51" s="69" t="s">
        <v>142</v>
      </c>
      <c r="E51" s="72" t="s">
        <v>184</v>
      </c>
      <c r="F51" s="74" t="s">
        <v>185</v>
      </c>
      <c r="G51" s="69" t="s">
        <v>149</v>
      </c>
      <c r="H51" s="76">
        <v>1.29</v>
      </c>
      <c r="I51" s="76">
        <v>0.3</v>
      </c>
      <c r="J51" s="80">
        <v>1.59</v>
      </c>
      <c r="K51" s="44" t="s">
        <v>186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99"/>
      <c r="B52" s="69" t="s">
        <v>165</v>
      </c>
      <c r="C52" s="70">
        <v>5.06848558E8</v>
      </c>
      <c r="D52" s="69" t="s">
        <v>60</v>
      </c>
      <c r="E52" s="72" t="s">
        <v>188</v>
      </c>
      <c r="F52" s="74" t="s">
        <v>189</v>
      </c>
      <c r="G52" s="69" t="s">
        <v>190</v>
      </c>
      <c r="H52" s="76">
        <v>11.28</v>
      </c>
      <c r="I52" s="76">
        <v>2.59</v>
      </c>
      <c r="J52" s="80">
        <v>13.87</v>
      </c>
      <c r="K52" s="44" t="s">
        <v>191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99" t="s">
        <v>193</v>
      </c>
      <c r="B53" s="69"/>
      <c r="C53" s="69"/>
      <c r="D53" s="69"/>
      <c r="E53" s="72"/>
      <c r="F53" s="74"/>
      <c r="G53" s="69"/>
      <c r="H53" s="76"/>
      <c r="I53" s="76"/>
      <c r="J53" s="89">
        <f>SUM(J42:J52)</f>
        <v>103.13</v>
      </c>
      <c r="K53" s="4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67" t="s">
        <v>195</v>
      </c>
      <c r="B54" s="69" t="s">
        <v>43</v>
      </c>
      <c r="C54" s="70">
        <v>5.09620205E8</v>
      </c>
      <c r="D54" s="69" t="s">
        <v>80</v>
      </c>
      <c r="E54" s="72"/>
      <c r="F54" s="74" t="s">
        <v>45</v>
      </c>
      <c r="G54" s="69"/>
      <c r="H54" s="76"/>
      <c r="I54" s="76"/>
      <c r="J54" s="80">
        <v>858.12</v>
      </c>
      <c r="K54" s="44" t="s">
        <v>51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67" t="s">
        <v>196</v>
      </c>
      <c r="B55" s="69" t="s">
        <v>43</v>
      </c>
      <c r="C55" s="70">
        <v>5.09620205E8</v>
      </c>
      <c r="D55" s="69" t="s">
        <v>44</v>
      </c>
      <c r="E55" s="72"/>
      <c r="F55" s="74" t="s">
        <v>45</v>
      </c>
      <c r="G55" s="69"/>
      <c r="H55" s="76"/>
      <c r="I55" s="76"/>
      <c r="J55" s="80">
        <v>2233.39</v>
      </c>
      <c r="K55" s="44" t="s">
        <v>51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90" t="s">
        <v>198</v>
      </c>
      <c r="B56" s="83" t="s">
        <v>43</v>
      </c>
      <c r="C56" s="95">
        <v>5.09620205E8</v>
      </c>
      <c r="D56" s="83" t="s">
        <v>80</v>
      </c>
      <c r="E56" s="85"/>
      <c r="F56" s="84" t="s">
        <v>45</v>
      </c>
      <c r="G56" s="83"/>
      <c r="H56" s="79"/>
      <c r="I56" s="149">
        <f>J54+J55+J56</f>
        <v>3460.51</v>
      </c>
      <c r="J56" s="80">
        <v>369.0</v>
      </c>
      <c r="K56" s="44" t="s">
        <v>51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104"/>
      <c r="B57" s="105"/>
      <c r="C57" s="105"/>
      <c r="D57" s="105"/>
      <c r="E57" s="105"/>
      <c r="F57" s="105"/>
      <c r="G57" s="105"/>
      <c r="H57" s="105"/>
      <c r="I57" s="105"/>
      <c r="J57" s="153">
        <f>SUM(J14:J56)</f>
        <v>21391.63</v>
      </c>
      <c r="K57" s="4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110" t="s">
        <v>114</v>
      </c>
      <c r="B58" s="105"/>
      <c r="C58" s="105"/>
      <c r="D58" s="105"/>
      <c r="E58" s="105"/>
      <c r="F58" s="105"/>
      <c r="G58" s="105"/>
      <c r="H58" s="105"/>
      <c r="I58" s="105"/>
      <c r="J58" s="111"/>
      <c r="K58" s="4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4.5" customHeight="1">
      <c r="A59" s="1"/>
      <c r="B59" s="2"/>
      <c r="C59" s="2"/>
      <c r="D59" s="2"/>
      <c r="E59" s="2"/>
      <c r="F59" s="2"/>
      <c r="G59" s="2"/>
      <c r="H59" s="2"/>
      <c r="I59" s="2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118" t="s">
        <v>131</v>
      </c>
      <c r="B60" s="120"/>
      <c r="C60" s="120"/>
      <c r="D60" s="120"/>
      <c r="E60" s="120"/>
      <c r="F60" s="120"/>
      <c r="G60" s="120"/>
      <c r="H60" s="120"/>
      <c r="I60" s="120"/>
      <c r="J60" s="122"/>
      <c r="K60" s="44"/>
    </row>
    <row r="61" ht="15.75" customHeight="1">
      <c r="A61" s="130" t="s">
        <v>202</v>
      </c>
      <c r="J61" s="131"/>
      <c r="K61" s="44"/>
    </row>
    <row r="62" ht="36.0" customHeight="1">
      <c r="A62" s="139" t="s">
        <v>205</v>
      </c>
      <c r="J62" s="131"/>
      <c r="K62" s="44"/>
    </row>
    <row r="63" ht="36.0" customHeight="1">
      <c r="A63" s="143" t="s">
        <v>206</v>
      </c>
      <c r="B63" s="144"/>
      <c r="C63" s="144"/>
      <c r="D63" s="144"/>
      <c r="E63" s="144"/>
      <c r="F63" s="144"/>
      <c r="G63" s="144"/>
      <c r="H63" s="144"/>
      <c r="I63" s="144"/>
      <c r="J63" s="145"/>
      <c r="K63" s="44"/>
    </row>
    <row r="64" ht="4.5" customHeight="1">
      <c r="A64" s="1"/>
      <c r="B64" s="2"/>
      <c r="C64" s="2"/>
      <c r="D64" s="2"/>
      <c r="E64" s="2"/>
      <c r="F64" s="2"/>
      <c r="G64" s="2"/>
      <c r="H64" s="2"/>
      <c r="I64" s="2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</row>
    <row r="66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</row>
    <row r="67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1:J1"/>
    <mergeCell ref="F2:J2"/>
    <mergeCell ref="F3:J3"/>
    <mergeCell ref="F4:J4"/>
    <mergeCell ref="A5:J5"/>
    <mergeCell ref="A6:B6"/>
    <mergeCell ref="C6:J6"/>
    <mergeCell ref="E12:E13"/>
    <mergeCell ref="F12:F13"/>
    <mergeCell ref="G12:G13"/>
    <mergeCell ref="H12:H13"/>
    <mergeCell ref="I12:I13"/>
    <mergeCell ref="J12:J13"/>
    <mergeCell ref="A7:J7"/>
    <mergeCell ref="C8:D8"/>
    <mergeCell ref="E8:J8"/>
    <mergeCell ref="A9:J9"/>
    <mergeCell ref="A10:J10"/>
    <mergeCell ref="A11:J11"/>
    <mergeCell ref="A12:A13"/>
    <mergeCell ref="A62:J62"/>
    <mergeCell ref="A63:J63"/>
    <mergeCell ref="A64:J64"/>
    <mergeCell ref="B12:C12"/>
    <mergeCell ref="D12:D13"/>
    <mergeCell ref="A57:I57"/>
    <mergeCell ref="A58:J58"/>
    <mergeCell ref="A59:J59"/>
    <mergeCell ref="A60:J60"/>
    <mergeCell ref="A61:J61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4.57"/>
    <col customWidth="1" min="2" max="2" width="28.86"/>
    <col customWidth="1" min="3" max="3" width="19.29"/>
    <col customWidth="1" min="4" max="4" width="21.86"/>
    <col customWidth="1" min="5" max="5" width="14.71"/>
    <col customWidth="1" min="6" max="6" width="11.43"/>
    <col customWidth="1" min="7" max="7" width="21.14"/>
    <col customWidth="1" min="8" max="8" width="15.0"/>
    <col customWidth="1" min="9" max="9" width="14.14"/>
    <col customWidth="1" min="10" max="10" width="11.43"/>
    <col customWidth="1" min="11" max="11" width="3.29"/>
    <col customWidth="1" min="12" max="12" width="18.14"/>
    <col customWidth="1" min="13" max="13" width="11.43"/>
    <col customWidth="1" min="14" max="14" width="16.43"/>
    <col customWidth="1" min="15" max="15" width="11.71"/>
    <col customWidth="1" min="16" max="16" width="12.71"/>
    <col customWidth="1" min="17" max="17" width="10.29"/>
    <col customWidth="1" min="18" max="18" width="18.14"/>
    <col customWidth="1" min="19" max="19" width="16.86"/>
    <col customWidth="1" min="20" max="21" width="18.0"/>
    <col customWidth="1" min="22" max="22" width="13.14"/>
    <col customWidth="1" min="23" max="23" width="8.86"/>
    <col customWidth="1" min="24" max="26" width="8.71"/>
  </cols>
  <sheetData>
    <row r="1" ht="4.5" customHeight="1">
      <c r="A1" s="1"/>
      <c r="B1" s="2"/>
      <c r="C1" s="2"/>
      <c r="D1" s="2"/>
      <c r="E1" s="2"/>
      <c r="F1" s="2"/>
      <c r="G1" s="2"/>
      <c r="H1" s="2"/>
      <c r="I1" s="2"/>
      <c r="J1" s="4"/>
      <c r="K1" s="5"/>
      <c r="L1" s="6" t="s">
        <v>0</v>
      </c>
      <c r="M1" s="7"/>
      <c r="N1" s="7"/>
      <c r="O1" s="7"/>
      <c r="P1" s="7"/>
      <c r="Q1" s="7"/>
      <c r="R1" s="7"/>
      <c r="S1" s="7"/>
      <c r="T1" s="7"/>
      <c r="U1" s="7"/>
      <c r="V1" s="9"/>
      <c r="W1" s="5"/>
      <c r="X1" s="5"/>
      <c r="Y1" s="5"/>
      <c r="Z1" s="5"/>
    </row>
    <row r="2">
      <c r="A2" s="5"/>
      <c r="B2" s="5"/>
      <c r="C2" s="5"/>
      <c r="D2" s="5"/>
      <c r="E2" s="5"/>
      <c r="F2" s="8" t="s">
        <v>1</v>
      </c>
      <c r="K2" s="5"/>
      <c r="L2" s="10"/>
      <c r="V2" s="11"/>
      <c r="W2" s="5"/>
      <c r="X2" s="5"/>
      <c r="Y2" s="5"/>
      <c r="Z2" s="5"/>
    </row>
    <row r="3">
      <c r="A3" s="5"/>
      <c r="B3" s="5"/>
      <c r="C3" s="5"/>
      <c r="D3" s="5"/>
      <c r="E3" s="5"/>
      <c r="F3" s="12" t="s">
        <v>2</v>
      </c>
      <c r="K3" s="5"/>
      <c r="L3" s="10"/>
      <c r="V3" s="11"/>
      <c r="W3" s="5"/>
      <c r="X3" s="5"/>
      <c r="Y3" s="5"/>
      <c r="Z3" s="5"/>
    </row>
    <row r="4">
      <c r="A4" s="5"/>
      <c r="B4" s="5"/>
      <c r="C4" s="5"/>
      <c r="D4" s="5"/>
      <c r="E4" s="5"/>
      <c r="F4" s="13" t="s">
        <v>3</v>
      </c>
      <c r="K4" s="5"/>
      <c r="L4" s="10"/>
      <c r="V4" s="11"/>
      <c r="W4" s="5"/>
      <c r="X4" s="5"/>
      <c r="Y4" s="5"/>
      <c r="Z4" s="5"/>
    </row>
    <row r="5" ht="4.5" customHeight="1">
      <c r="A5" s="14"/>
      <c r="B5" s="2"/>
      <c r="C5" s="2"/>
      <c r="D5" s="2"/>
      <c r="E5" s="2"/>
      <c r="F5" s="2"/>
      <c r="G5" s="2"/>
      <c r="H5" s="2"/>
      <c r="I5" s="2"/>
      <c r="J5" s="4"/>
      <c r="K5" s="5"/>
      <c r="L5" s="10"/>
      <c r="V5" s="11"/>
      <c r="W5" s="5"/>
      <c r="X5" s="5"/>
      <c r="Y5" s="5"/>
      <c r="Z5" s="5"/>
    </row>
    <row r="6">
      <c r="A6" s="17" t="s">
        <v>7</v>
      </c>
      <c r="C6" s="17" t="s">
        <v>8</v>
      </c>
      <c r="K6" s="16"/>
      <c r="L6" s="10"/>
      <c r="V6" s="11"/>
      <c r="W6" s="5"/>
      <c r="X6" s="5"/>
      <c r="Y6" s="5"/>
      <c r="Z6" s="5"/>
    </row>
    <row r="7" ht="4.5" customHeight="1">
      <c r="A7" s="14"/>
      <c r="B7" s="2"/>
      <c r="C7" s="2"/>
      <c r="D7" s="2"/>
      <c r="E7" s="2"/>
      <c r="F7" s="2"/>
      <c r="G7" s="2"/>
      <c r="H7" s="2"/>
      <c r="I7" s="2"/>
      <c r="J7" s="4"/>
      <c r="K7" s="5"/>
      <c r="L7" s="10"/>
      <c r="V7" s="11"/>
      <c r="W7" s="5"/>
      <c r="X7" s="5"/>
      <c r="Y7" s="5"/>
      <c r="Z7" s="5"/>
    </row>
    <row r="8" ht="15.75" customHeight="1">
      <c r="A8" s="16" t="s">
        <v>6</v>
      </c>
      <c r="B8" s="18"/>
      <c r="C8" s="20" t="s">
        <v>9</v>
      </c>
      <c r="E8" s="21"/>
      <c r="F8" s="2"/>
      <c r="G8" s="2"/>
      <c r="H8" s="2"/>
      <c r="I8" s="2"/>
      <c r="J8" s="4"/>
      <c r="K8" s="22"/>
      <c r="L8" s="10"/>
      <c r="V8" s="11"/>
      <c r="W8" s="5"/>
      <c r="X8" s="5"/>
      <c r="Y8" s="5"/>
      <c r="Z8" s="5"/>
    </row>
    <row r="9" ht="4.5" customHeight="1">
      <c r="A9" s="14"/>
      <c r="B9" s="2"/>
      <c r="C9" s="2"/>
      <c r="D9" s="2"/>
      <c r="E9" s="2"/>
      <c r="F9" s="2"/>
      <c r="G9" s="2"/>
      <c r="H9" s="2"/>
      <c r="I9" s="2"/>
      <c r="J9" s="4"/>
      <c r="K9" s="5"/>
      <c r="L9" s="10"/>
      <c r="V9" s="11"/>
      <c r="W9" s="5"/>
      <c r="X9" s="5"/>
      <c r="Y9" s="5"/>
      <c r="Z9" s="5"/>
    </row>
    <row r="10" ht="23.25" customHeight="1">
      <c r="A10" s="23" t="s">
        <v>10</v>
      </c>
      <c r="K10" s="24"/>
      <c r="L10" s="10"/>
      <c r="V10" s="11"/>
      <c r="W10" s="5"/>
      <c r="X10" s="5"/>
      <c r="Y10" s="5"/>
      <c r="Z10" s="5"/>
    </row>
    <row r="11">
      <c r="A11" s="25" t="s">
        <v>13</v>
      </c>
      <c r="K11" s="26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35"/>
      <c r="W11" s="5"/>
      <c r="X11" s="5"/>
      <c r="Y11" s="5"/>
      <c r="Z11" s="5"/>
    </row>
    <row r="12" ht="15.75" customHeight="1">
      <c r="A12" s="37" t="s">
        <v>14</v>
      </c>
      <c r="B12" s="38" t="s">
        <v>15</v>
      </c>
      <c r="C12" s="47"/>
      <c r="D12" s="52" t="s">
        <v>17</v>
      </c>
      <c r="E12" s="52" t="s">
        <v>30</v>
      </c>
      <c r="F12" s="52" t="s">
        <v>20</v>
      </c>
      <c r="G12" s="55" t="s">
        <v>21</v>
      </c>
      <c r="H12" s="52" t="s">
        <v>23</v>
      </c>
      <c r="I12" s="55" t="s">
        <v>24</v>
      </c>
      <c r="J12" s="58" t="s">
        <v>26</v>
      </c>
      <c r="K12" s="16"/>
      <c r="L12" s="51" t="s">
        <v>32</v>
      </c>
      <c r="M12" s="53" t="s">
        <v>33</v>
      </c>
      <c r="N12" s="53" t="s">
        <v>34</v>
      </c>
      <c r="O12" s="56" t="s">
        <v>35</v>
      </c>
      <c r="P12" s="61"/>
      <c r="Q12" s="47"/>
      <c r="R12" s="53" t="s">
        <v>37</v>
      </c>
      <c r="S12" s="53" t="s">
        <v>38</v>
      </c>
      <c r="T12" s="53" t="s">
        <v>39</v>
      </c>
      <c r="U12" s="64" t="s">
        <v>40</v>
      </c>
      <c r="V12" s="66" t="s">
        <v>41</v>
      </c>
      <c r="W12" s="39"/>
      <c r="X12" s="5"/>
      <c r="Y12" s="5"/>
      <c r="Z12" s="5"/>
    </row>
    <row r="13">
      <c r="A13" s="68"/>
      <c r="B13" s="75" t="s">
        <v>28</v>
      </c>
      <c r="C13" s="75" t="s">
        <v>27</v>
      </c>
      <c r="D13" s="71"/>
      <c r="E13" s="71"/>
      <c r="F13" s="71"/>
      <c r="G13" s="71"/>
      <c r="H13" s="71"/>
      <c r="I13" s="71"/>
      <c r="J13" s="73"/>
      <c r="K13" s="44"/>
      <c r="L13" s="68"/>
      <c r="M13" s="71"/>
      <c r="N13" s="71"/>
      <c r="O13" s="77" t="s">
        <v>46</v>
      </c>
      <c r="P13" s="77" t="s">
        <v>48</v>
      </c>
      <c r="Q13" s="77" t="s">
        <v>49</v>
      </c>
      <c r="R13" s="71"/>
      <c r="S13" s="71"/>
      <c r="T13" s="71"/>
      <c r="U13" s="78" t="s">
        <v>50</v>
      </c>
      <c r="V13" s="73"/>
      <c r="W13" s="39"/>
      <c r="X13" s="5"/>
      <c r="Y13" s="5"/>
      <c r="Z13" s="5"/>
    </row>
    <row r="14">
      <c r="A14" s="69"/>
      <c r="B14" s="69"/>
      <c r="C14" s="69"/>
      <c r="D14" s="69"/>
      <c r="E14" s="69"/>
      <c r="F14" s="69"/>
      <c r="G14" s="69"/>
      <c r="H14" s="76"/>
      <c r="I14" s="76"/>
      <c r="J14" s="76">
        <f t="shared" ref="J14:J22" si="1">H14+I14</f>
        <v>0</v>
      </c>
      <c r="K14" s="44"/>
      <c r="L14" s="79"/>
      <c r="M14" s="79"/>
      <c r="N14" s="79"/>
      <c r="O14" s="79"/>
      <c r="P14" s="79"/>
      <c r="Q14" s="84"/>
      <c r="R14" s="86" t="str">
        <f t="shared" ref="R14:R22" si="2">$E$8</f>
        <v/>
      </c>
      <c r="S14" s="88">
        <f t="shared" ref="S14:S22" si="3">L14+M14</f>
        <v>0</v>
      </c>
      <c r="T14" s="79">
        <f t="shared" ref="T14:T22" si="4">R14*S14</f>
        <v>0</v>
      </c>
      <c r="U14" s="79"/>
      <c r="V14" s="79"/>
      <c r="W14" s="5"/>
      <c r="X14" s="5"/>
      <c r="Y14" s="5"/>
      <c r="Z14" s="5"/>
    </row>
    <row r="15">
      <c r="A15" s="83"/>
      <c r="B15" s="83"/>
      <c r="C15" s="83"/>
      <c r="D15" s="83"/>
      <c r="E15" s="83"/>
      <c r="F15" s="83"/>
      <c r="G15" s="83"/>
      <c r="H15" s="79"/>
      <c r="I15" s="79"/>
      <c r="J15" s="76">
        <f t="shared" si="1"/>
        <v>0</v>
      </c>
      <c r="K15" s="44"/>
      <c r="L15" s="79"/>
      <c r="M15" s="79"/>
      <c r="N15" s="79"/>
      <c r="O15" s="79"/>
      <c r="P15" s="79"/>
      <c r="Q15" s="84"/>
      <c r="R15" s="86" t="str">
        <f t="shared" si="2"/>
        <v/>
      </c>
      <c r="S15" s="88">
        <f t="shared" si="3"/>
        <v>0</v>
      </c>
      <c r="T15" s="79">
        <f t="shared" si="4"/>
        <v>0</v>
      </c>
      <c r="U15" s="79"/>
      <c r="V15" s="79"/>
      <c r="W15" s="5"/>
      <c r="X15" s="5"/>
      <c r="Y15" s="5"/>
      <c r="Z15" s="5"/>
    </row>
    <row r="16">
      <c r="A16" s="83"/>
      <c r="B16" s="83"/>
      <c r="C16" s="83"/>
      <c r="D16" s="83"/>
      <c r="E16" s="83"/>
      <c r="F16" s="83"/>
      <c r="G16" s="83"/>
      <c r="H16" s="79"/>
      <c r="I16" s="79"/>
      <c r="J16" s="76">
        <f t="shared" si="1"/>
        <v>0</v>
      </c>
      <c r="K16" s="16"/>
      <c r="L16" s="79"/>
      <c r="M16" s="79"/>
      <c r="N16" s="79"/>
      <c r="O16" s="79"/>
      <c r="P16" s="79"/>
      <c r="Q16" s="84"/>
      <c r="R16" s="86" t="str">
        <f t="shared" si="2"/>
        <v/>
      </c>
      <c r="S16" s="88">
        <f t="shared" si="3"/>
        <v>0</v>
      </c>
      <c r="T16" s="79">
        <f t="shared" si="4"/>
        <v>0</v>
      </c>
      <c r="U16" s="79"/>
      <c r="V16" s="79"/>
      <c r="W16" s="5"/>
      <c r="X16" s="5"/>
      <c r="Y16" s="5"/>
      <c r="Z16" s="5"/>
    </row>
    <row r="17">
      <c r="A17" s="93"/>
      <c r="B17" s="93"/>
      <c r="C17" s="93"/>
      <c r="D17" s="93"/>
      <c r="E17" s="93"/>
      <c r="F17" s="93"/>
      <c r="G17" s="93"/>
      <c r="H17" s="80"/>
      <c r="I17" s="80"/>
      <c r="J17" s="76">
        <f t="shared" si="1"/>
        <v>0</v>
      </c>
      <c r="K17" s="44"/>
      <c r="L17" s="79"/>
      <c r="M17" s="79"/>
      <c r="N17" s="79"/>
      <c r="O17" s="79"/>
      <c r="P17" s="79"/>
      <c r="Q17" s="84"/>
      <c r="R17" s="86" t="str">
        <f t="shared" si="2"/>
        <v/>
      </c>
      <c r="S17" s="88">
        <f t="shared" si="3"/>
        <v>0</v>
      </c>
      <c r="T17" s="79">
        <f t="shared" si="4"/>
        <v>0</v>
      </c>
      <c r="U17" s="79"/>
      <c r="V17" s="79"/>
      <c r="W17" s="5"/>
      <c r="X17" s="5"/>
      <c r="Y17" s="5"/>
      <c r="Z17" s="5"/>
    </row>
    <row r="18">
      <c r="A18" s="93"/>
      <c r="B18" s="93"/>
      <c r="C18" s="93"/>
      <c r="D18" s="93"/>
      <c r="E18" s="93"/>
      <c r="F18" s="93"/>
      <c r="G18" s="93"/>
      <c r="H18" s="80"/>
      <c r="I18" s="80"/>
      <c r="J18" s="76">
        <f t="shared" si="1"/>
        <v>0</v>
      </c>
      <c r="K18" s="44"/>
      <c r="L18" s="79"/>
      <c r="M18" s="79"/>
      <c r="N18" s="79"/>
      <c r="O18" s="79"/>
      <c r="P18" s="79"/>
      <c r="Q18" s="84"/>
      <c r="R18" s="86" t="str">
        <f t="shared" si="2"/>
        <v/>
      </c>
      <c r="S18" s="88">
        <f t="shared" si="3"/>
        <v>0</v>
      </c>
      <c r="T18" s="79">
        <f t="shared" si="4"/>
        <v>0</v>
      </c>
      <c r="U18" s="79"/>
      <c r="V18" s="79"/>
      <c r="W18" s="5"/>
      <c r="X18" s="5"/>
      <c r="Y18" s="5"/>
      <c r="Z18" s="5"/>
    </row>
    <row r="19">
      <c r="A19" s="83"/>
      <c r="B19" s="83"/>
      <c r="C19" s="83"/>
      <c r="D19" s="83"/>
      <c r="E19" s="83"/>
      <c r="F19" s="83"/>
      <c r="G19" s="83"/>
      <c r="H19" s="79"/>
      <c r="I19" s="79"/>
      <c r="J19" s="76">
        <f t="shared" si="1"/>
        <v>0</v>
      </c>
      <c r="K19" s="44"/>
      <c r="L19" s="79"/>
      <c r="M19" s="79"/>
      <c r="N19" s="79"/>
      <c r="O19" s="79"/>
      <c r="P19" s="79"/>
      <c r="Q19" s="84"/>
      <c r="R19" s="86" t="str">
        <f t="shared" si="2"/>
        <v/>
      </c>
      <c r="S19" s="88">
        <f t="shared" si="3"/>
        <v>0</v>
      </c>
      <c r="T19" s="79">
        <f t="shared" si="4"/>
        <v>0</v>
      </c>
      <c r="U19" s="79"/>
      <c r="V19" s="79"/>
      <c r="W19" s="5"/>
      <c r="X19" s="5"/>
      <c r="Y19" s="5"/>
      <c r="Z19" s="5"/>
    </row>
    <row r="20">
      <c r="A20" s="83"/>
      <c r="B20" s="83"/>
      <c r="C20" s="83"/>
      <c r="D20" s="83"/>
      <c r="E20" s="83"/>
      <c r="F20" s="83"/>
      <c r="G20" s="83"/>
      <c r="H20" s="79"/>
      <c r="I20" s="79"/>
      <c r="J20" s="76">
        <f t="shared" si="1"/>
        <v>0</v>
      </c>
      <c r="K20" s="16"/>
      <c r="L20" s="79"/>
      <c r="M20" s="79"/>
      <c r="N20" s="79"/>
      <c r="O20" s="79"/>
      <c r="P20" s="79"/>
      <c r="Q20" s="84"/>
      <c r="R20" s="86" t="str">
        <f t="shared" si="2"/>
        <v/>
      </c>
      <c r="S20" s="88">
        <f t="shared" si="3"/>
        <v>0</v>
      </c>
      <c r="T20" s="79">
        <f t="shared" si="4"/>
        <v>0</v>
      </c>
      <c r="U20" s="79"/>
      <c r="V20" s="79"/>
      <c r="W20" s="5"/>
      <c r="X20" s="5"/>
      <c r="Y20" s="5"/>
      <c r="Z20" s="5"/>
    </row>
    <row r="21" ht="15.75" customHeight="1">
      <c r="A21" s="93"/>
      <c r="B21" s="93"/>
      <c r="C21" s="93"/>
      <c r="D21" s="93"/>
      <c r="E21" s="93"/>
      <c r="F21" s="93"/>
      <c r="G21" s="93"/>
      <c r="H21" s="80"/>
      <c r="I21" s="80"/>
      <c r="J21" s="76">
        <f t="shared" si="1"/>
        <v>0</v>
      </c>
      <c r="K21" s="44"/>
      <c r="L21" s="79"/>
      <c r="M21" s="79"/>
      <c r="N21" s="79"/>
      <c r="O21" s="79"/>
      <c r="P21" s="79"/>
      <c r="Q21" s="84"/>
      <c r="R21" s="86" t="str">
        <f t="shared" si="2"/>
        <v/>
      </c>
      <c r="S21" s="88">
        <f t="shared" si="3"/>
        <v>0</v>
      </c>
      <c r="T21" s="79">
        <f t="shared" si="4"/>
        <v>0</v>
      </c>
      <c r="U21" s="79"/>
      <c r="V21" s="79"/>
      <c r="W21" s="5"/>
      <c r="X21" s="5"/>
      <c r="Y21" s="5"/>
      <c r="Z21" s="5"/>
    </row>
    <row r="22" ht="15.75" customHeight="1">
      <c r="A22" s="83"/>
      <c r="B22" s="83"/>
      <c r="C22" s="83"/>
      <c r="D22" s="83"/>
      <c r="E22" s="83"/>
      <c r="F22" s="83"/>
      <c r="G22" s="83"/>
      <c r="H22" s="79"/>
      <c r="I22" s="79"/>
      <c r="J22" s="76">
        <f t="shared" si="1"/>
        <v>0</v>
      </c>
      <c r="K22" s="44"/>
      <c r="L22" s="79"/>
      <c r="M22" s="79"/>
      <c r="N22" s="79"/>
      <c r="O22" s="79"/>
      <c r="P22" s="79"/>
      <c r="Q22" s="84"/>
      <c r="R22" s="86" t="str">
        <f t="shared" si="2"/>
        <v/>
      </c>
      <c r="S22" s="88">
        <f t="shared" si="3"/>
        <v>0</v>
      </c>
      <c r="T22" s="79">
        <f t="shared" si="4"/>
        <v>0</v>
      </c>
      <c r="U22" s="102"/>
      <c r="V22" s="102"/>
      <c r="W22" s="5"/>
      <c r="X22" s="5"/>
      <c r="Y22" s="5"/>
      <c r="Z22" s="5"/>
    </row>
    <row r="23" ht="15.75" customHeight="1">
      <c r="A23" s="104" t="s">
        <v>100</v>
      </c>
      <c r="B23" s="105"/>
      <c r="C23" s="105"/>
      <c r="D23" s="105"/>
      <c r="E23" s="105"/>
      <c r="F23" s="105"/>
      <c r="G23" s="105"/>
      <c r="H23" s="105"/>
      <c r="I23" s="105"/>
      <c r="J23" s="106">
        <f>SUM(J14:J22)</f>
        <v>0</v>
      </c>
      <c r="K23" s="44"/>
      <c r="L23" s="107"/>
      <c r="M23" s="7"/>
      <c r="N23" s="7"/>
      <c r="O23" s="7"/>
      <c r="P23" s="7"/>
      <c r="Q23" s="7"/>
      <c r="R23" s="9"/>
      <c r="S23" s="108">
        <f t="shared" ref="S23:T23" si="5">SUM(S14:S22)</f>
        <v>0</v>
      </c>
      <c r="T23" s="108">
        <f t="shared" si="5"/>
        <v>0</v>
      </c>
      <c r="U23" s="109"/>
      <c r="V23" s="5"/>
      <c r="W23" s="5"/>
      <c r="X23" s="5"/>
      <c r="Y23" s="5"/>
      <c r="Z23" s="5"/>
    </row>
    <row r="24" ht="15.75" customHeight="1">
      <c r="A24" s="110" t="s">
        <v>114</v>
      </c>
      <c r="B24" s="105"/>
      <c r="C24" s="105"/>
      <c r="D24" s="105"/>
      <c r="E24" s="105"/>
      <c r="F24" s="105"/>
      <c r="G24" s="105"/>
      <c r="H24" s="105"/>
      <c r="I24" s="105"/>
      <c r="J24" s="111"/>
      <c r="K24" s="44"/>
      <c r="L24" s="112" t="s">
        <v>116</v>
      </c>
      <c r="T24" s="114">
        <f>MIN(T23,B8)</f>
        <v>0</v>
      </c>
      <c r="U24" s="5"/>
      <c r="V24" s="5"/>
      <c r="W24" s="5"/>
      <c r="X24" s="5"/>
      <c r="Y24" s="5"/>
      <c r="Z24" s="5"/>
    </row>
    <row r="25" ht="4.5" customHeight="1">
      <c r="A25" s="1"/>
      <c r="B25" s="2"/>
      <c r="C25" s="2"/>
      <c r="D25" s="2"/>
      <c r="E25" s="2"/>
      <c r="F25" s="2"/>
      <c r="G25" s="2"/>
      <c r="H25" s="2"/>
      <c r="I25" s="2"/>
      <c r="J25" s="4"/>
      <c r="K25" s="5"/>
      <c r="L25" s="115"/>
      <c r="M25" s="116"/>
      <c r="N25" s="116"/>
      <c r="O25" s="116"/>
      <c r="P25" s="116"/>
      <c r="Q25" s="116"/>
      <c r="R25" s="116"/>
      <c r="S25" s="116"/>
      <c r="T25" s="116"/>
      <c r="U25" s="116"/>
      <c r="V25" s="117"/>
      <c r="W25" s="5"/>
      <c r="X25" s="5"/>
      <c r="Y25" s="5"/>
      <c r="Z25" s="5"/>
    </row>
    <row r="26" ht="15.75" customHeight="1">
      <c r="A26" s="118" t="s">
        <v>131</v>
      </c>
      <c r="B26" s="120"/>
      <c r="C26" s="120"/>
      <c r="D26" s="120"/>
      <c r="E26" s="120"/>
      <c r="F26" s="120"/>
      <c r="G26" s="120"/>
      <c r="H26" s="120"/>
      <c r="I26" s="120"/>
      <c r="J26" s="122"/>
      <c r="K26" s="44"/>
      <c r="L26" s="124"/>
      <c r="M26" s="126"/>
      <c r="N26" s="126"/>
      <c r="O26" s="127"/>
      <c r="P26" s="127"/>
      <c r="Q26" s="127"/>
      <c r="R26" s="127"/>
      <c r="S26" s="127"/>
      <c r="T26" s="127"/>
      <c r="U26" s="127"/>
      <c r="V26" s="128"/>
    </row>
    <row r="27" ht="15.75" customHeight="1">
      <c r="A27" s="130" t="s">
        <v>164</v>
      </c>
      <c r="J27" s="131"/>
      <c r="K27" s="44"/>
      <c r="L27" s="133" t="s">
        <v>174</v>
      </c>
      <c r="Q27" s="134" t="s">
        <v>49</v>
      </c>
      <c r="R27" s="135"/>
      <c r="S27" s="136" t="s">
        <v>187</v>
      </c>
      <c r="T27" s="108"/>
      <c r="U27" s="137"/>
      <c r="V27" s="138"/>
    </row>
    <row r="28" ht="36.0" customHeight="1">
      <c r="A28" s="139" t="s">
        <v>192</v>
      </c>
      <c r="J28" s="131"/>
      <c r="K28" s="44"/>
      <c r="L28" s="140" t="s">
        <v>194</v>
      </c>
      <c r="T28" s="141">
        <f>T24+T27</f>
        <v>0</v>
      </c>
      <c r="U28" s="142"/>
      <c r="V28" s="138"/>
    </row>
    <row r="29" ht="36.0" customHeight="1">
      <c r="A29" s="143" t="s">
        <v>197</v>
      </c>
      <c r="B29" s="144"/>
      <c r="C29" s="144"/>
      <c r="D29" s="144"/>
      <c r="E29" s="144"/>
      <c r="F29" s="144"/>
      <c r="G29" s="144"/>
      <c r="H29" s="144"/>
      <c r="I29" s="144"/>
      <c r="J29" s="145"/>
      <c r="K29" s="44"/>
      <c r="L29" s="146"/>
      <c r="M29" s="147"/>
      <c r="N29" s="147"/>
      <c r="O29" s="147"/>
      <c r="P29" s="147"/>
      <c r="Q29" s="147"/>
      <c r="R29" s="147"/>
      <c r="S29" s="148" t="s">
        <v>199</v>
      </c>
      <c r="T29" s="150" t="str">
        <f>IF(T28&gt;B8,"Valor excede montante máximo a financiar","OK")</f>
        <v>OK</v>
      </c>
      <c r="U29" s="151"/>
      <c r="V29" s="152"/>
    </row>
    <row r="30" ht="4.5" customHeight="1">
      <c r="A30" s="1"/>
      <c r="B30" s="2"/>
      <c r="C30" s="2"/>
      <c r="D30" s="2"/>
      <c r="E30" s="2"/>
      <c r="F30" s="2"/>
      <c r="G30" s="2"/>
      <c r="H30" s="2"/>
      <c r="I30" s="2"/>
      <c r="J30" s="4"/>
      <c r="K30" s="5"/>
      <c r="L30" s="115"/>
      <c r="M30" s="116"/>
      <c r="N30" s="116"/>
      <c r="O30" s="116"/>
      <c r="P30" s="116"/>
      <c r="Q30" s="116"/>
      <c r="R30" s="116"/>
      <c r="S30" s="116"/>
      <c r="T30" s="116"/>
      <c r="U30" s="116"/>
      <c r="V30" s="117"/>
      <c r="W30" s="5"/>
      <c r="X30" s="5"/>
      <c r="Y30" s="5"/>
      <c r="Z30" s="5"/>
    </row>
    <row r="31" ht="15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ht="15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154" t="s">
        <v>200</v>
      </c>
      <c r="P33" s="155"/>
    </row>
    <row r="34" ht="15.75" customHeight="1">
      <c r="L34" s="156"/>
      <c r="M34" s="157" t="s">
        <v>201</v>
      </c>
      <c r="N34" s="157" t="s">
        <v>203</v>
      </c>
      <c r="O34" s="157" t="s">
        <v>204</v>
      </c>
      <c r="P34" s="44"/>
    </row>
    <row r="35" ht="15.75" customHeight="1">
      <c r="L35" s="145"/>
      <c r="M35" s="158">
        <v>0.3</v>
      </c>
      <c r="N35" s="158">
        <v>0.7</v>
      </c>
      <c r="O35" s="158">
        <v>1.0</v>
      </c>
      <c r="P35" s="44"/>
    </row>
    <row r="36" ht="15.0" customHeight="1">
      <c r="L36" s="159" t="s">
        <v>207</v>
      </c>
      <c r="M36" s="160">
        <f>30%*$B$8</f>
        <v>0</v>
      </c>
      <c r="N36" s="160">
        <f>70%*$B$8</f>
        <v>0</v>
      </c>
      <c r="O36" s="160" t="str">
        <f>$B$8</f>
        <v/>
      </c>
      <c r="P36" s="44"/>
    </row>
    <row r="37" ht="15.75" customHeight="1">
      <c r="L37" s="161"/>
      <c r="M37" s="161"/>
      <c r="N37" s="161"/>
      <c r="O37" s="161"/>
      <c r="P37" s="44"/>
    </row>
    <row r="38" ht="15.75" customHeight="1">
      <c r="L38" s="44"/>
      <c r="M38" s="44"/>
      <c r="N38" s="44"/>
      <c r="O38" s="44"/>
      <c r="P38" s="44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A23:I23"/>
    <mergeCell ref="A24:J24"/>
    <mergeCell ref="L24:S24"/>
    <mergeCell ref="A25:J25"/>
    <mergeCell ref="L25:V25"/>
    <mergeCell ref="A26:J26"/>
    <mergeCell ref="L27:P27"/>
    <mergeCell ref="L34:L35"/>
    <mergeCell ref="L36:L37"/>
    <mergeCell ref="M36:M37"/>
    <mergeCell ref="N36:N37"/>
    <mergeCell ref="O36:O37"/>
    <mergeCell ref="A27:J27"/>
    <mergeCell ref="A28:J28"/>
    <mergeCell ref="L28:S28"/>
    <mergeCell ref="A29:J29"/>
    <mergeCell ref="A30:J30"/>
    <mergeCell ref="L30:V30"/>
    <mergeCell ref="L33:O33"/>
    <mergeCell ref="C6:J6"/>
    <mergeCell ref="A7:J7"/>
    <mergeCell ref="C8:D8"/>
    <mergeCell ref="E8:J8"/>
    <mergeCell ref="A1:J1"/>
    <mergeCell ref="L1:V11"/>
    <mergeCell ref="F2:J2"/>
    <mergeCell ref="F3:J3"/>
    <mergeCell ref="F4:J4"/>
    <mergeCell ref="A5:J5"/>
    <mergeCell ref="A6:B6"/>
    <mergeCell ref="A11:J11"/>
    <mergeCell ref="G12:G13"/>
    <mergeCell ref="H12:H13"/>
    <mergeCell ref="S12:S13"/>
    <mergeCell ref="T12:T13"/>
    <mergeCell ref="V12:V13"/>
    <mergeCell ref="I12:I13"/>
    <mergeCell ref="J12:J13"/>
    <mergeCell ref="L12:L13"/>
    <mergeCell ref="M12:M13"/>
    <mergeCell ref="N12:N13"/>
    <mergeCell ref="O12:Q12"/>
    <mergeCell ref="R12:R13"/>
    <mergeCell ref="L23:R23"/>
    <mergeCell ref="A9:J9"/>
    <mergeCell ref="A10:J10"/>
    <mergeCell ref="A12:A13"/>
    <mergeCell ref="B12:C12"/>
    <mergeCell ref="D12:D13"/>
    <mergeCell ref="E12:E13"/>
    <mergeCell ref="F12:F13"/>
  </mergeCells>
  <printOptions/>
  <pageMargins bottom="0.0" footer="0.0" header="0.0" left="0.0" right="0.0" top="0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8.29"/>
    <col customWidth="1" min="2" max="3" width="11.86"/>
    <col customWidth="1" min="4" max="4" width="11.29"/>
    <col customWidth="1" min="5" max="5" width="10.86"/>
    <col customWidth="1" min="6" max="6" width="11.71"/>
    <col customWidth="1" min="7" max="7" width="11.43"/>
    <col customWidth="1" min="8" max="8" width="12.71"/>
    <col customWidth="1" min="9" max="9" width="11.14"/>
    <col customWidth="1" min="10" max="11" width="11.86"/>
    <col customWidth="1" min="12" max="12" width="18.14"/>
    <col customWidth="1" min="13" max="13" width="11.43"/>
    <col customWidth="1" min="14" max="14" width="16.43"/>
    <col customWidth="1" min="15" max="15" width="11.71"/>
    <col customWidth="1" min="16" max="16" width="12.71"/>
    <col customWidth="1" min="17" max="26" width="8.71"/>
  </cols>
  <sheetData>
    <row r="1" ht="4.5" customHeight="1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8" t="s">
        <v>1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2" t="s">
        <v>2</v>
      </c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13" t="s">
        <v>3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ht="4.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5" t="str">
        <f>'ANÁLISE DO PEDIDO DE PAGAMENTO'!A6</f>
        <v>Nº de Candidatura:</v>
      </c>
      <c r="C6" s="5"/>
      <c r="D6" s="16"/>
      <c r="E6" s="16"/>
      <c r="F6" s="16"/>
      <c r="G6" s="16"/>
      <c r="H6" s="16"/>
      <c r="I6" s="16"/>
      <c r="J6" s="16"/>
      <c r="K6" s="17" t="str">
        <f>'ANÁLISE DO PEDIDO DE PAGAMENTO'!C6</f>
        <v>Beneficiário: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16" t="s">
        <v>6</v>
      </c>
      <c r="B8" s="18" t="str">
        <f>'ANÁLISE DO PEDIDO DE PAGAMENTO'!B8</f>
        <v/>
      </c>
      <c r="C8" s="5"/>
      <c r="D8" s="5"/>
      <c r="E8" s="5"/>
      <c r="F8" s="5"/>
      <c r="G8" s="5"/>
      <c r="H8" s="20" t="s">
        <v>9</v>
      </c>
      <c r="K8" s="21" t="str">
        <f>'ANÁLISE DO PEDIDO DE PAGAMENTO'!E8</f>
        <v/>
      </c>
      <c r="L8" s="2"/>
      <c r="M8" s="2"/>
      <c r="N8" s="2"/>
      <c r="O8" s="2"/>
      <c r="P8" s="4"/>
      <c r="Q8" s="5"/>
      <c r="R8" s="5"/>
      <c r="S8" s="5"/>
      <c r="T8" s="5"/>
      <c r="U8" s="5"/>
      <c r="V8" s="5"/>
      <c r="W8" s="5"/>
      <c r="X8" s="5"/>
      <c r="Y8" s="5"/>
      <c r="Z8" s="5"/>
    </row>
    <row r="9" ht="4.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"/>
      <c r="Q9" s="5"/>
      <c r="R9" s="5"/>
      <c r="S9" s="5"/>
      <c r="T9" s="5"/>
      <c r="U9" s="5"/>
      <c r="V9" s="5"/>
      <c r="W9" s="5"/>
      <c r="X9" s="5"/>
      <c r="Y9" s="5"/>
      <c r="Z9" s="5"/>
    </row>
    <row r="10" ht="18.0" customHeight="1">
      <c r="A10" s="16" t="s">
        <v>11</v>
      </c>
      <c r="B10" s="30" t="s">
        <v>12</v>
      </c>
      <c r="F10" s="18">
        <f>0.3*B8</f>
        <v>0</v>
      </c>
      <c r="G10" s="5"/>
      <c r="H10" s="5"/>
      <c r="I10" s="33" t="s">
        <v>16</v>
      </c>
      <c r="L10" s="30" t="s">
        <v>18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4.5" customHeight="1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3.25" customHeight="1">
      <c r="A12" s="23" t="s">
        <v>22</v>
      </c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3.25" customHeight="1">
      <c r="A13" s="25" t="s">
        <v>25</v>
      </c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40" t="s">
        <v>15</v>
      </c>
      <c r="B14" s="42" t="s">
        <v>27</v>
      </c>
      <c r="C14" s="45" t="s">
        <v>17</v>
      </c>
      <c r="D14" s="45" t="s">
        <v>30</v>
      </c>
      <c r="E14" s="45" t="s">
        <v>31</v>
      </c>
      <c r="F14" s="45" t="s">
        <v>23</v>
      </c>
      <c r="G14" s="49" t="s">
        <v>24</v>
      </c>
      <c r="H14" s="51" t="s">
        <v>32</v>
      </c>
      <c r="I14" s="53" t="s">
        <v>33</v>
      </c>
      <c r="J14" s="53" t="s">
        <v>34</v>
      </c>
      <c r="K14" s="56" t="s">
        <v>35</v>
      </c>
      <c r="L14" s="61"/>
      <c r="M14" s="47"/>
      <c r="N14" s="53" t="s">
        <v>37</v>
      </c>
      <c r="O14" s="53" t="s">
        <v>38</v>
      </c>
      <c r="P14" s="53" t="s">
        <v>39</v>
      </c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65" t="s">
        <v>28</v>
      </c>
      <c r="B15" s="41"/>
      <c r="C15" s="71"/>
      <c r="D15" s="71"/>
      <c r="E15" s="71"/>
      <c r="F15" s="71"/>
      <c r="G15" s="73"/>
      <c r="H15" s="68"/>
      <c r="I15" s="71"/>
      <c r="J15" s="71"/>
      <c r="K15" s="77" t="s">
        <v>46</v>
      </c>
      <c r="L15" s="77" t="s">
        <v>48</v>
      </c>
      <c r="M15" s="77" t="s">
        <v>49</v>
      </c>
      <c r="N15" s="71"/>
      <c r="O15" s="71"/>
      <c r="P15" s="71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81" t="str">
        <f>'ANÁLISE DO PEDIDO DE PAGAMENTO'!B14</f>
        <v/>
      </c>
      <c r="B16" s="69" t="str">
        <f>'ANÁLISE DO PEDIDO DE PAGAMENTO'!C14</f>
        <v/>
      </c>
      <c r="C16" s="69" t="str">
        <f>'ANÁLISE DO PEDIDO DE PAGAMENTO'!D14</f>
        <v/>
      </c>
      <c r="D16" s="69" t="str">
        <f>'ANÁLISE DO PEDIDO DE PAGAMENTO'!E14</f>
        <v/>
      </c>
      <c r="E16" s="74" t="str">
        <f>'ANÁLISE DO PEDIDO DE PAGAMENTO'!F14</f>
        <v/>
      </c>
      <c r="F16" s="76" t="str">
        <f>'ANÁLISE DO PEDIDO DE PAGAMENTO'!H14</f>
        <v/>
      </c>
      <c r="G16" s="76" t="str">
        <f>'ANÁLISE DO PEDIDO DE PAGAMENTO'!I14</f>
        <v/>
      </c>
      <c r="H16" s="79" t="str">
        <f>'ANÁLISE DO PEDIDO DE PAGAMENTO'!L14</f>
        <v/>
      </c>
      <c r="I16" s="79" t="str">
        <f>'ANÁLISE DO PEDIDO DE PAGAMENTO'!M14</f>
        <v/>
      </c>
      <c r="J16" s="79" t="str">
        <f>'ANÁLISE DO PEDIDO DE PAGAMENTO'!N14</f>
        <v/>
      </c>
      <c r="K16" s="79" t="str">
        <f>'ANÁLISE DO PEDIDO DE PAGAMENTO'!O14</f>
        <v/>
      </c>
      <c r="L16" s="79" t="str">
        <f>'ANÁLISE DO PEDIDO DE PAGAMENTO'!P14</f>
        <v/>
      </c>
      <c r="M16" s="84" t="str">
        <f>'ANÁLISE DO PEDIDO DE PAGAMENTO'!Q14</f>
        <v/>
      </c>
      <c r="N16" s="86" t="str">
        <f>'ANÁLISE DO PEDIDO DE PAGAMENTO'!R14</f>
        <v/>
      </c>
      <c r="O16" s="88">
        <f>'ANÁLISE DO PEDIDO DE PAGAMENTO'!S14</f>
        <v>0</v>
      </c>
      <c r="P16" s="88">
        <f>'ANÁLISE DO PEDIDO DE PAGAMENTO'!T14</f>
        <v>0</v>
      </c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81" t="str">
        <f>'ANÁLISE DO PEDIDO DE PAGAMENTO'!B15</f>
        <v/>
      </c>
      <c r="B17" s="69" t="str">
        <f>'ANÁLISE DO PEDIDO DE PAGAMENTO'!C15</f>
        <v/>
      </c>
      <c r="C17" s="69" t="str">
        <f>'ANÁLISE DO PEDIDO DE PAGAMENTO'!D15</f>
        <v/>
      </c>
      <c r="D17" s="69" t="str">
        <f>'ANÁLISE DO PEDIDO DE PAGAMENTO'!E15</f>
        <v/>
      </c>
      <c r="E17" s="74" t="str">
        <f>'ANÁLISE DO PEDIDO DE PAGAMENTO'!F15</f>
        <v/>
      </c>
      <c r="F17" s="76" t="str">
        <f>'ANÁLISE DO PEDIDO DE PAGAMENTO'!H15</f>
        <v/>
      </c>
      <c r="G17" s="76" t="str">
        <f>'ANÁLISE DO PEDIDO DE PAGAMENTO'!I15</f>
        <v/>
      </c>
      <c r="H17" s="79" t="str">
        <f>'ANÁLISE DO PEDIDO DE PAGAMENTO'!L15</f>
        <v/>
      </c>
      <c r="I17" s="79" t="str">
        <f>'ANÁLISE DO PEDIDO DE PAGAMENTO'!M15</f>
        <v/>
      </c>
      <c r="J17" s="79" t="str">
        <f>'ANÁLISE DO PEDIDO DE PAGAMENTO'!N15</f>
        <v/>
      </c>
      <c r="K17" s="79" t="str">
        <f>'ANÁLISE DO PEDIDO DE PAGAMENTO'!O15</f>
        <v/>
      </c>
      <c r="L17" s="79" t="str">
        <f>'ANÁLISE DO PEDIDO DE PAGAMENTO'!P15</f>
        <v/>
      </c>
      <c r="M17" s="84" t="str">
        <f>'ANÁLISE DO PEDIDO DE PAGAMENTO'!Q15</f>
        <v/>
      </c>
      <c r="N17" s="86" t="str">
        <f>'ANÁLISE DO PEDIDO DE PAGAMENTO'!R15</f>
        <v/>
      </c>
      <c r="O17" s="88">
        <f>'ANÁLISE DO PEDIDO DE PAGAMENTO'!S15</f>
        <v>0</v>
      </c>
      <c r="P17" s="88">
        <f>'ANÁLISE DO PEDIDO DE PAGAMENTO'!T15</f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81" t="str">
        <f>'ANÁLISE DO PEDIDO DE PAGAMENTO'!B16</f>
        <v/>
      </c>
      <c r="B18" s="69" t="str">
        <f>'ANÁLISE DO PEDIDO DE PAGAMENTO'!C16</f>
        <v/>
      </c>
      <c r="C18" s="69" t="str">
        <f>'ANÁLISE DO PEDIDO DE PAGAMENTO'!D16</f>
        <v/>
      </c>
      <c r="D18" s="69" t="str">
        <f>'ANÁLISE DO PEDIDO DE PAGAMENTO'!E16</f>
        <v/>
      </c>
      <c r="E18" s="74" t="str">
        <f>'ANÁLISE DO PEDIDO DE PAGAMENTO'!F16</f>
        <v/>
      </c>
      <c r="F18" s="76" t="str">
        <f>'ANÁLISE DO PEDIDO DE PAGAMENTO'!H16</f>
        <v/>
      </c>
      <c r="G18" s="76" t="str">
        <f>'ANÁLISE DO PEDIDO DE PAGAMENTO'!I16</f>
        <v/>
      </c>
      <c r="H18" s="79" t="str">
        <f>'ANÁLISE DO PEDIDO DE PAGAMENTO'!L16</f>
        <v/>
      </c>
      <c r="I18" s="79" t="str">
        <f>'ANÁLISE DO PEDIDO DE PAGAMENTO'!M16</f>
        <v/>
      </c>
      <c r="J18" s="79" t="str">
        <f>'ANÁLISE DO PEDIDO DE PAGAMENTO'!N16</f>
        <v/>
      </c>
      <c r="K18" s="79" t="str">
        <f>'ANÁLISE DO PEDIDO DE PAGAMENTO'!O16</f>
        <v/>
      </c>
      <c r="L18" s="79" t="str">
        <f>'ANÁLISE DO PEDIDO DE PAGAMENTO'!P16</f>
        <v/>
      </c>
      <c r="M18" s="84" t="str">
        <f>'ANÁLISE DO PEDIDO DE PAGAMENTO'!Q16</f>
        <v/>
      </c>
      <c r="N18" s="86" t="str">
        <f>'ANÁLISE DO PEDIDO DE PAGAMENTO'!R16</f>
        <v/>
      </c>
      <c r="O18" s="88">
        <f>'ANÁLISE DO PEDIDO DE PAGAMENTO'!S16</f>
        <v>0</v>
      </c>
      <c r="P18" s="88">
        <f>'ANÁLISE DO PEDIDO DE PAGAMENTO'!T16</f>
        <v>0</v>
      </c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81" t="str">
        <f>'ANÁLISE DO PEDIDO DE PAGAMENTO'!B17</f>
        <v/>
      </c>
      <c r="B19" s="69" t="str">
        <f>'ANÁLISE DO PEDIDO DE PAGAMENTO'!C17</f>
        <v/>
      </c>
      <c r="C19" s="69" t="str">
        <f>'ANÁLISE DO PEDIDO DE PAGAMENTO'!D17</f>
        <v/>
      </c>
      <c r="D19" s="69" t="str">
        <f>'ANÁLISE DO PEDIDO DE PAGAMENTO'!E17</f>
        <v/>
      </c>
      <c r="E19" s="74" t="str">
        <f>'ANÁLISE DO PEDIDO DE PAGAMENTO'!F17</f>
        <v/>
      </c>
      <c r="F19" s="76" t="str">
        <f>'ANÁLISE DO PEDIDO DE PAGAMENTO'!H17</f>
        <v/>
      </c>
      <c r="G19" s="76" t="str">
        <f>'ANÁLISE DO PEDIDO DE PAGAMENTO'!I17</f>
        <v/>
      </c>
      <c r="H19" s="79" t="str">
        <f>'ANÁLISE DO PEDIDO DE PAGAMENTO'!L17</f>
        <v/>
      </c>
      <c r="I19" s="79" t="str">
        <f>'ANÁLISE DO PEDIDO DE PAGAMENTO'!M17</f>
        <v/>
      </c>
      <c r="J19" s="79" t="str">
        <f>'ANÁLISE DO PEDIDO DE PAGAMENTO'!N17</f>
        <v/>
      </c>
      <c r="K19" s="79" t="str">
        <f>'ANÁLISE DO PEDIDO DE PAGAMENTO'!O17</f>
        <v/>
      </c>
      <c r="L19" s="79" t="str">
        <f>'ANÁLISE DO PEDIDO DE PAGAMENTO'!P17</f>
        <v/>
      </c>
      <c r="M19" s="84" t="str">
        <f>'ANÁLISE DO PEDIDO DE PAGAMENTO'!Q17</f>
        <v/>
      </c>
      <c r="N19" s="86" t="str">
        <f>'ANÁLISE DO PEDIDO DE PAGAMENTO'!R17</f>
        <v/>
      </c>
      <c r="O19" s="88">
        <f>'ANÁLISE DO PEDIDO DE PAGAMENTO'!S17</f>
        <v>0</v>
      </c>
      <c r="P19" s="88">
        <f>'ANÁLISE DO PEDIDO DE PAGAMENTO'!T17</f>
        <v>0</v>
      </c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81" t="str">
        <f>'ANÁLISE DO PEDIDO DE PAGAMENTO'!B18</f>
        <v/>
      </c>
      <c r="B20" s="69" t="str">
        <f>'ANÁLISE DO PEDIDO DE PAGAMENTO'!C18</f>
        <v/>
      </c>
      <c r="C20" s="69" t="str">
        <f>'ANÁLISE DO PEDIDO DE PAGAMENTO'!D18</f>
        <v/>
      </c>
      <c r="D20" s="69" t="str">
        <f>'ANÁLISE DO PEDIDO DE PAGAMENTO'!E18</f>
        <v/>
      </c>
      <c r="E20" s="74" t="str">
        <f>'ANÁLISE DO PEDIDO DE PAGAMENTO'!F18</f>
        <v/>
      </c>
      <c r="F20" s="76" t="str">
        <f>'ANÁLISE DO PEDIDO DE PAGAMENTO'!H18</f>
        <v/>
      </c>
      <c r="G20" s="76" t="str">
        <f>'ANÁLISE DO PEDIDO DE PAGAMENTO'!I18</f>
        <v/>
      </c>
      <c r="H20" s="79" t="str">
        <f>'ANÁLISE DO PEDIDO DE PAGAMENTO'!L18</f>
        <v/>
      </c>
      <c r="I20" s="79" t="str">
        <f>'ANÁLISE DO PEDIDO DE PAGAMENTO'!M18</f>
        <v/>
      </c>
      <c r="J20" s="79" t="str">
        <f>'ANÁLISE DO PEDIDO DE PAGAMENTO'!N18</f>
        <v/>
      </c>
      <c r="K20" s="79" t="str">
        <f>'ANÁLISE DO PEDIDO DE PAGAMENTO'!O18</f>
        <v/>
      </c>
      <c r="L20" s="79" t="str">
        <f>'ANÁLISE DO PEDIDO DE PAGAMENTO'!P18</f>
        <v/>
      </c>
      <c r="M20" s="84" t="str">
        <f>'ANÁLISE DO PEDIDO DE PAGAMENTO'!Q18</f>
        <v/>
      </c>
      <c r="N20" s="86" t="str">
        <f>'ANÁLISE DO PEDIDO DE PAGAMENTO'!R18</f>
        <v/>
      </c>
      <c r="O20" s="88">
        <f>'ANÁLISE DO PEDIDO DE PAGAMENTO'!S18</f>
        <v>0</v>
      </c>
      <c r="P20" s="88">
        <f>'ANÁLISE DO PEDIDO DE PAGAMENTO'!T18</f>
        <v>0</v>
      </c>
    </row>
    <row r="21" ht="15.75" customHeight="1">
      <c r="A21" s="81" t="str">
        <f>'ANÁLISE DO PEDIDO DE PAGAMENTO'!B19</f>
        <v/>
      </c>
      <c r="B21" s="69" t="str">
        <f>'ANÁLISE DO PEDIDO DE PAGAMENTO'!C19</f>
        <v/>
      </c>
      <c r="C21" s="69" t="str">
        <f>'ANÁLISE DO PEDIDO DE PAGAMENTO'!D19</f>
        <v/>
      </c>
      <c r="D21" s="69" t="str">
        <f>'ANÁLISE DO PEDIDO DE PAGAMENTO'!E19</f>
        <v/>
      </c>
      <c r="E21" s="74" t="str">
        <f>'ANÁLISE DO PEDIDO DE PAGAMENTO'!F19</f>
        <v/>
      </c>
      <c r="F21" s="76" t="str">
        <f>'ANÁLISE DO PEDIDO DE PAGAMENTO'!H19</f>
        <v/>
      </c>
      <c r="G21" s="76" t="str">
        <f>'ANÁLISE DO PEDIDO DE PAGAMENTO'!I19</f>
        <v/>
      </c>
      <c r="H21" s="79" t="str">
        <f>'ANÁLISE DO PEDIDO DE PAGAMENTO'!L19</f>
        <v/>
      </c>
      <c r="I21" s="79" t="str">
        <f>'ANÁLISE DO PEDIDO DE PAGAMENTO'!M19</f>
        <v/>
      </c>
      <c r="J21" s="79" t="str">
        <f>'ANÁLISE DO PEDIDO DE PAGAMENTO'!N19</f>
        <v/>
      </c>
      <c r="K21" s="79" t="str">
        <f>'ANÁLISE DO PEDIDO DE PAGAMENTO'!O19</f>
        <v/>
      </c>
      <c r="L21" s="79" t="str">
        <f>'ANÁLISE DO PEDIDO DE PAGAMENTO'!P19</f>
        <v/>
      </c>
      <c r="M21" s="84" t="str">
        <f>'ANÁLISE DO PEDIDO DE PAGAMENTO'!Q19</f>
        <v/>
      </c>
      <c r="N21" s="86" t="str">
        <f>'ANÁLISE DO PEDIDO DE PAGAMENTO'!R19</f>
        <v/>
      </c>
      <c r="O21" s="88">
        <f>'ANÁLISE DO PEDIDO DE PAGAMENTO'!S19</f>
        <v>0</v>
      </c>
      <c r="P21" s="88">
        <f>'ANÁLISE DO PEDIDO DE PAGAMENTO'!T19</f>
        <v>0</v>
      </c>
    </row>
    <row r="22" ht="15.75" customHeight="1">
      <c r="A22" s="81" t="str">
        <f>'ANÁLISE DO PEDIDO DE PAGAMENTO'!B20</f>
        <v/>
      </c>
      <c r="B22" s="69" t="str">
        <f>'ANÁLISE DO PEDIDO DE PAGAMENTO'!C20</f>
        <v/>
      </c>
      <c r="C22" s="69" t="str">
        <f>'ANÁLISE DO PEDIDO DE PAGAMENTO'!D20</f>
        <v/>
      </c>
      <c r="D22" s="69" t="str">
        <f>'ANÁLISE DO PEDIDO DE PAGAMENTO'!E20</f>
        <v/>
      </c>
      <c r="E22" s="74" t="str">
        <f>'ANÁLISE DO PEDIDO DE PAGAMENTO'!F20</f>
        <v/>
      </c>
      <c r="F22" s="76" t="str">
        <f>'ANÁLISE DO PEDIDO DE PAGAMENTO'!H20</f>
        <v/>
      </c>
      <c r="G22" s="76" t="str">
        <f>'ANÁLISE DO PEDIDO DE PAGAMENTO'!I20</f>
        <v/>
      </c>
      <c r="H22" s="79" t="str">
        <f>'ANÁLISE DO PEDIDO DE PAGAMENTO'!L20</f>
        <v/>
      </c>
      <c r="I22" s="79" t="str">
        <f>'ANÁLISE DO PEDIDO DE PAGAMENTO'!M20</f>
        <v/>
      </c>
      <c r="J22" s="79" t="str">
        <f>'ANÁLISE DO PEDIDO DE PAGAMENTO'!N20</f>
        <v/>
      </c>
      <c r="K22" s="79" t="str">
        <f>'ANÁLISE DO PEDIDO DE PAGAMENTO'!O20</f>
        <v/>
      </c>
      <c r="L22" s="79" t="str">
        <f>'ANÁLISE DO PEDIDO DE PAGAMENTO'!P20</f>
        <v/>
      </c>
      <c r="M22" s="84" t="str">
        <f>'ANÁLISE DO PEDIDO DE PAGAMENTO'!Q20</f>
        <v/>
      </c>
      <c r="N22" s="86" t="str">
        <f>'ANÁLISE DO PEDIDO DE PAGAMENTO'!R20</f>
        <v/>
      </c>
      <c r="O22" s="88">
        <f>'ANÁLISE DO PEDIDO DE PAGAMENTO'!S20</f>
        <v>0</v>
      </c>
      <c r="P22" s="88">
        <f>'ANÁLISE DO PEDIDO DE PAGAMENTO'!T20</f>
        <v>0</v>
      </c>
    </row>
    <row r="23" ht="15.75" customHeight="1">
      <c r="A23" s="81" t="str">
        <f>'ANÁLISE DO PEDIDO DE PAGAMENTO'!B21</f>
        <v/>
      </c>
      <c r="B23" s="69" t="str">
        <f>'ANÁLISE DO PEDIDO DE PAGAMENTO'!C21</f>
        <v/>
      </c>
      <c r="C23" s="69" t="str">
        <f>'ANÁLISE DO PEDIDO DE PAGAMENTO'!D21</f>
        <v/>
      </c>
      <c r="D23" s="69" t="str">
        <f>'ANÁLISE DO PEDIDO DE PAGAMENTO'!E21</f>
        <v/>
      </c>
      <c r="E23" s="74" t="str">
        <f>'ANÁLISE DO PEDIDO DE PAGAMENTO'!F21</f>
        <v/>
      </c>
      <c r="F23" s="76" t="str">
        <f>'ANÁLISE DO PEDIDO DE PAGAMENTO'!H21</f>
        <v/>
      </c>
      <c r="G23" s="76" t="str">
        <f>'ANÁLISE DO PEDIDO DE PAGAMENTO'!I21</f>
        <v/>
      </c>
      <c r="H23" s="79" t="str">
        <f>'ANÁLISE DO PEDIDO DE PAGAMENTO'!L21</f>
        <v/>
      </c>
      <c r="I23" s="79" t="str">
        <f>'ANÁLISE DO PEDIDO DE PAGAMENTO'!M21</f>
        <v/>
      </c>
      <c r="J23" s="79" t="str">
        <f>'ANÁLISE DO PEDIDO DE PAGAMENTO'!N21</f>
        <v/>
      </c>
      <c r="K23" s="79" t="str">
        <f>'ANÁLISE DO PEDIDO DE PAGAMENTO'!O21</f>
        <v/>
      </c>
      <c r="L23" s="79" t="str">
        <f>'ANÁLISE DO PEDIDO DE PAGAMENTO'!P21</f>
        <v/>
      </c>
      <c r="M23" s="84" t="str">
        <f>'ANÁLISE DO PEDIDO DE PAGAMENTO'!Q21</f>
        <v/>
      </c>
      <c r="N23" s="86" t="str">
        <f>'ANÁLISE DO PEDIDO DE PAGAMENTO'!R21</f>
        <v/>
      </c>
      <c r="O23" s="88">
        <f>'ANÁLISE DO PEDIDO DE PAGAMENTO'!S21</f>
        <v>0</v>
      </c>
      <c r="P23" s="88">
        <f>'ANÁLISE DO PEDIDO DE PAGAMENTO'!T21</f>
        <v>0</v>
      </c>
    </row>
    <row r="24" ht="15.75" customHeight="1">
      <c r="A24" s="81" t="str">
        <f>'ANÁLISE DO PEDIDO DE PAGAMENTO'!B22</f>
        <v/>
      </c>
      <c r="B24" s="69" t="str">
        <f>'ANÁLISE DO PEDIDO DE PAGAMENTO'!C22</f>
        <v/>
      </c>
      <c r="C24" s="69" t="str">
        <f>'ANÁLISE DO PEDIDO DE PAGAMENTO'!D22</f>
        <v/>
      </c>
      <c r="D24" s="69" t="str">
        <f>'ANÁLISE DO PEDIDO DE PAGAMENTO'!E22</f>
        <v/>
      </c>
      <c r="E24" s="74" t="str">
        <f>'ANÁLISE DO PEDIDO DE PAGAMENTO'!F22</f>
        <v/>
      </c>
      <c r="F24" s="76" t="str">
        <f>'ANÁLISE DO PEDIDO DE PAGAMENTO'!H22</f>
        <v/>
      </c>
      <c r="G24" s="76" t="str">
        <f>'ANÁLISE DO PEDIDO DE PAGAMENTO'!I22</f>
        <v/>
      </c>
      <c r="H24" s="79" t="str">
        <f>'ANÁLISE DO PEDIDO DE PAGAMENTO'!L22</f>
        <v/>
      </c>
      <c r="I24" s="79" t="str">
        <f>'ANÁLISE DO PEDIDO DE PAGAMENTO'!M22</f>
        <v/>
      </c>
      <c r="J24" s="79" t="str">
        <f>'ANÁLISE DO PEDIDO DE PAGAMENTO'!N22</f>
        <v/>
      </c>
      <c r="K24" s="79" t="str">
        <f>'ANÁLISE DO PEDIDO DE PAGAMENTO'!O22</f>
        <v/>
      </c>
      <c r="L24" s="79" t="str">
        <f>'ANÁLISE DO PEDIDO DE PAGAMENTO'!P22</f>
        <v/>
      </c>
      <c r="M24" s="84" t="str">
        <f>'ANÁLISE DO PEDIDO DE PAGAMENTO'!Q22</f>
        <v/>
      </c>
      <c r="N24" s="86" t="str">
        <f>'ANÁLISE DO PEDIDO DE PAGAMENTO'!R22</f>
        <v/>
      </c>
      <c r="O24" s="88">
        <f>'ANÁLISE DO PEDIDO DE PAGAMENTO'!S22</f>
        <v>0</v>
      </c>
      <c r="P24" s="88">
        <f>'ANÁLISE DO PEDIDO DE PAGAMENTO'!T22</f>
        <v>0</v>
      </c>
    </row>
    <row r="25" ht="15.75" customHeight="1">
      <c r="A25" s="104" t="s">
        <v>100</v>
      </c>
      <c r="B25" s="105"/>
      <c r="C25" s="105"/>
      <c r="D25" s="105"/>
      <c r="E25" s="105"/>
      <c r="F25" s="105"/>
      <c r="G25" s="123">
        <f>SUM(F16:G24)</f>
        <v>0</v>
      </c>
      <c r="H25" s="125" t="s">
        <v>141</v>
      </c>
      <c r="P25" s="123">
        <f>MIN((SUM(P16:P24)),F10)</f>
        <v>0</v>
      </c>
    </row>
    <row r="26" ht="4.5" customHeight="1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29" t="s">
        <v>159</v>
      </c>
    </row>
    <row r="28" ht="15.75" customHeight="1">
      <c r="A28" s="130" t="s">
        <v>167</v>
      </c>
    </row>
    <row r="29" ht="15.0" customHeight="1">
      <c r="A29" s="132" t="s">
        <v>171</v>
      </c>
    </row>
    <row r="30" ht="36.0" customHeight="1">
      <c r="A30" s="132" t="s">
        <v>182</v>
      </c>
    </row>
    <row r="31" ht="4.5" customHeight="1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ht="16.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ht="15.75" customHeight="1"/>
    <row r="36" ht="15.75" customHeight="1"/>
    <row r="37" ht="16.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A1:P1"/>
    <mergeCell ref="L2:P2"/>
    <mergeCell ref="L3:P3"/>
    <mergeCell ref="L4:P4"/>
    <mergeCell ref="A5:P5"/>
    <mergeCell ref="A6:B6"/>
    <mergeCell ref="K6:P6"/>
    <mergeCell ref="A7:P7"/>
    <mergeCell ref="H8:J8"/>
    <mergeCell ref="K8:P8"/>
    <mergeCell ref="A9:P9"/>
    <mergeCell ref="B10:E10"/>
    <mergeCell ref="I10:K10"/>
    <mergeCell ref="L10:P10"/>
    <mergeCell ref="F14:F15"/>
    <mergeCell ref="G14:G15"/>
    <mergeCell ref="A25:F25"/>
    <mergeCell ref="H14:H15"/>
    <mergeCell ref="I14:I15"/>
    <mergeCell ref="N14:N15"/>
    <mergeCell ref="O14:O15"/>
    <mergeCell ref="A11:P11"/>
    <mergeCell ref="A12:P12"/>
    <mergeCell ref="A13:P13"/>
    <mergeCell ref="B14:B15"/>
    <mergeCell ref="C14:C15"/>
    <mergeCell ref="D14:D15"/>
    <mergeCell ref="E14:E15"/>
    <mergeCell ref="P14:P15"/>
    <mergeCell ref="A30:P30"/>
    <mergeCell ref="A31:P31"/>
    <mergeCell ref="J14:J15"/>
    <mergeCell ref="K14:M14"/>
    <mergeCell ref="H25:O25"/>
    <mergeCell ref="A26:P26"/>
    <mergeCell ref="A27:P27"/>
    <mergeCell ref="A28:P28"/>
    <mergeCell ref="A29:P29"/>
  </mergeCells>
  <printOptions/>
  <pageMargins bottom="0.0" footer="0.0" header="0.0" left="0.0" right="0.0" top="1.1812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